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Education\Youth Outreach Program\New Vision\Updated Resources\Resources on resource page\Youth Event Case Studies\"/>
    </mc:Choice>
  </mc:AlternateContent>
  <bookViews>
    <workbookView xWindow="0" yWindow="0" windowWidth="23040" windowHeight="8616" firstSheet="3" activeTab="7"/>
  </bookViews>
  <sheets>
    <sheet name="TIMELINE SUMMARY" sheetId="9" r:id="rId1"/>
    <sheet name="TIMELINE DETAILS" sheetId="1" r:id="rId2"/>
    <sheet name="ADVERTISING &amp; MARKETING" sheetId="5" r:id="rId3"/>
    <sheet name="DAY SCHEDULE" sheetId="10" r:id="rId4"/>
    <sheet name="VOLUNTEERS" sheetId="2" r:id="rId5"/>
    <sheet name="GRANT BUDGET  DETAIL" sheetId="7" r:id="rId6"/>
    <sheet name="EXP SUMMARY" sheetId="6" r:id="rId7"/>
    <sheet name="REGISTRATION SHEET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8" i="7"/>
  <c r="C17" i="7"/>
  <c r="C16" i="7"/>
  <c r="C15" i="7"/>
  <c r="C19" i="7" s="1"/>
  <c r="C22" i="7" s="1"/>
  <c r="F10" i="7"/>
  <c r="C29" i="7" s="1"/>
  <c r="F7" i="6"/>
  <c r="F6" i="6"/>
  <c r="F5" i="6"/>
  <c r="F4" i="6"/>
  <c r="B22" i="6"/>
  <c r="C34" i="7" l="1"/>
  <c r="C36" i="7" s="1"/>
</calcChain>
</file>

<file path=xl/sharedStrings.xml><?xml version="1.0" encoding="utf-8"?>
<sst xmlns="http://schemas.openxmlformats.org/spreadsheetml/2006/main" count="474" uniqueCount="316">
  <si>
    <t>October 2023</t>
  </si>
  <si>
    <t>Prepare grant request</t>
  </si>
  <si>
    <t>Submit grant request</t>
  </si>
  <si>
    <t>November 2023</t>
  </si>
  <si>
    <t>Establish event committee and hold initial planning meeting</t>
  </si>
  <si>
    <t>Purchase music and learning tracks as needed</t>
  </si>
  <si>
    <t>Secure demonstration quartet(s)</t>
  </si>
  <si>
    <t>January 2024</t>
  </si>
  <si>
    <t>Prepare flyers and registrations informations and forms</t>
  </si>
  <si>
    <t>Order printed swag</t>
  </si>
  <si>
    <t>Prepare schedule for the day</t>
  </si>
  <si>
    <t>Second contact with middle and high school music educators</t>
  </si>
  <si>
    <t>Prepare classes</t>
  </si>
  <si>
    <t>February 2024</t>
  </si>
  <si>
    <t>March 2024</t>
  </si>
  <si>
    <t>Prepare waivers and COVID protocols</t>
  </si>
  <si>
    <t>Finalize and print registrations information/flyers for distribution to classrooms and other</t>
  </si>
  <si>
    <t>April 2024</t>
  </si>
  <si>
    <t>Third contact with music educators</t>
  </si>
  <si>
    <t>Secure QR Code for registrations</t>
  </si>
  <si>
    <t>Create tri-fold promotion flyer to distribute at events</t>
  </si>
  <si>
    <t>Prepare COVID release as needed</t>
  </si>
  <si>
    <t>Music and learning track distribution to registered participants</t>
  </si>
  <si>
    <t>Finalize classes, prepare schedule, prepare script</t>
  </si>
  <si>
    <t>May 2024</t>
  </si>
  <si>
    <t>Distribute waivers</t>
  </si>
  <si>
    <t>Final contact with music educators</t>
  </si>
  <si>
    <t>Evaluate COVID situation at each location</t>
  </si>
  <si>
    <t>June 2024</t>
  </si>
  <si>
    <t>Finalize participant list</t>
  </si>
  <si>
    <t xml:space="preserve">Print hard copies of music for at the door </t>
  </si>
  <si>
    <t>Print tri-fold promotional flyers for at the door</t>
  </si>
  <si>
    <t>Print COVID release forms as needed</t>
  </si>
  <si>
    <t>Investigate and secure venue(s); pay deposit  (roadshow chorus to secure appropriate venue)</t>
  </si>
  <si>
    <t>Order sound equipment as needed  (roadshow chorus will order for their location)</t>
  </si>
  <si>
    <t>Contact middle and high school music educators and schedule a time to visit classrooms.  (Provide materials and guidance to roadshow chorus)</t>
  </si>
  <si>
    <t>Select music for festival chorus - 2 songs</t>
  </si>
  <si>
    <t>Contact area Girl Scout troops and 4-H clubs (provide materials and guidance to roadshow chorus)</t>
  </si>
  <si>
    <t>Create events and distribute events on social media; pay for upgrades/promotion (provide guidance to roadshow chorus)</t>
  </si>
  <si>
    <t>Arrange for photographer (roadshow chorus to provide their own)</t>
  </si>
  <si>
    <t>Due Date</t>
  </si>
  <si>
    <t>Assigned To</t>
  </si>
  <si>
    <t>Date Completed</t>
  </si>
  <si>
    <t>Notes</t>
  </si>
  <si>
    <t>Month</t>
  </si>
  <si>
    <t>Task</t>
  </si>
  <si>
    <t>Committee</t>
  </si>
  <si>
    <t xml:space="preserve"> </t>
  </si>
  <si>
    <t>Marketing - contact local magazines, papers (provide materials and guidance to roadshow chorus), news release, community calendars</t>
  </si>
  <si>
    <t>Educators</t>
  </si>
  <si>
    <t>Educators and others</t>
  </si>
  <si>
    <t>NAME</t>
  </si>
  <si>
    <t>TASK</t>
  </si>
  <si>
    <t>DESCRIPTION</t>
  </si>
  <si>
    <t>Event Photos</t>
  </si>
  <si>
    <t>SAI Grant requires event photos be submitted for marketing use</t>
  </si>
  <si>
    <t>Registration Table</t>
  </si>
  <si>
    <t>Membership Table</t>
  </si>
  <si>
    <t>Set up table with information about GMAC Membership: biz cards, tri fold flyers, poster on tripod, etc.</t>
  </si>
  <si>
    <t>Set up / Take Down</t>
  </si>
  <si>
    <t>Arrive 9am to set up risers, chairs and rooms, risers will go to sanctuary for show at 4pm, then put away</t>
  </si>
  <si>
    <t>Facebook</t>
  </si>
  <si>
    <t xml:space="preserve">Instagram, email educators, </t>
  </si>
  <si>
    <t>Marketing</t>
  </si>
  <si>
    <t>Poster, print poster, distribute etc.</t>
  </si>
  <si>
    <t>tri fold flyer</t>
  </si>
  <si>
    <t>Grant</t>
  </si>
  <si>
    <t>Apply for and track grant</t>
  </si>
  <si>
    <t>Class</t>
  </si>
  <si>
    <t>History of SAI</t>
  </si>
  <si>
    <t>Meal</t>
  </si>
  <si>
    <t>water for the day, lunch: sliders, chips, cookies, soda</t>
  </si>
  <si>
    <t>Transportation</t>
  </si>
  <si>
    <t>transport guests as needed</t>
  </si>
  <si>
    <t>PVI's</t>
  </si>
  <si>
    <t>Friday evening PVIs: 7:30-9:00pm, $10 charge which helps fund event</t>
  </si>
  <si>
    <t>Participant List, Name badges</t>
  </si>
  <si>
    <t>Equipment</t>
  </si>
  <si>
    <t>Sound Equ for day plus show</t>
  </si>
  <si>
    <t>Emcee</t>
  </si>
  <si>
    <t>Emcee Show at end of day</t>
  </si>
  <si>
    <t>Projector and Screen and blue tooth speaker</t>
  </si>
  <si>
    <t>Music</t>
  </si>
  <si>
    <t>Purchase You've Got A Friend for chorus</t>
  </si>
  <si>
    <t>Place add with Daily Sentinel, send out news releases: add $450 (grant $400, GMAC $50)</t>
  </si>
  <si>
    <t>Teach</t>
  </si>
  <si>
    <t>Show Flier - to promote show</t>
  </si>
  <si>
    <t>BUSINESS</t>
  </si>
  <si>
    <t>POSTER</t>
  </si>
  <si>
    <t>NEWS RELEASE</t>
  </si>
  <si>
    <t>OTHER</t>
  </si>
  <si>
    <t>TYPE</t>
  </si>
  <si>
    <t>EVENTBRITE</t>
  </si>
  <si>
    <t>CALENDAR</t>
  </si>
  <si>
    <t>X</t>
  </si>
  <si>
    <t>WEBSITE</t>
  </si>
  <si>
    <t>KAFM</t>
  </si>
  <si>
    <t>PALISADE CITY</t>
  </si>
  <si>
    <t>DISTRICT 51 TEACHERS</t>
  </si>
  <si>
    <t>DISTRICT 50? TEACHERS</t>
  </si>
  <si>
    <t>COLLEGE MUSIC GOUPS</t>
  </si>
  <si>
    <t>GIRL SCOUTS</t>
  </si>
  <si>
    <t>4H</t>
  </si>
  <si>
    <t>DAILY SENTINEL</t>
  </si>
  <si>
    <t>FACILITY</t>
  </si>
  <si>
    <t>FACULTY</t>
  </si>
  <si>
    <t>TRAVEL</t>
  </si>
  <si>
    <t>LODGING</t>
  </si>
  <si>
    <t>EQUIPMENT SOUND</t>
  </si>
  <si>
    <t>EQUIPMENT VISUAL</t>
  </si>
  <si>
    <t>CONSUMABLES</t>
  </si>
  <si>
    <t>ADVERTISING</t>
  </si>
  <si>
    <t>PRINTING / PUBLICATIONS</t>
  </si>
  <si>
    <t>MEAL</t>
  </si>
  <si>
    <t>RUMC</t>
  </si>
  <si>
    <t>INT'L</t>
  </si>
  <si>
    <t>ENROLLMENT AS OF 6/13/2024</t>
  </si>
  <si>
    <t>EXPENSE</t>
  </si>
  <si>
    <t>AMOUNT</t>
  </si>
  <si>
    <t>NOTE</t>
  </si>
  <si>
    <t>TOTAL EXPECTED EXPENSES</t>
  </si>
  <si>
    <t>TOTAL IN'T REIMBURSEMENTS</t>
  </si>
  <si>
    <t>TOTAL OTHER DONATIONS</t>
  </si>
  <si>
    <t xml:space="preserve">Investigate and secure venue(s); pay deposit </t>
  </si>
  <si>
    <t>Contact middle and high school music educators and schedule a time to visit classrooms.  (Provide materials and guidance )</t>
  </si>
  <si>
    <t xml:space="preserve">Committee members: </t>
  </si>
  <si>
    <t>Received notice that we were awarded a $       grant.</t>
  </si>
  <si>
    <t>Hold first committee meeting - zoom</t>
  </si>
  <si>
    <t xml:space="preserve">Secure sound equipment as needed </t>
  </si>
  <si>
    <t>t shirts and bag</t>
  </si>
  <si>
    <t xml:space="preserve">Reviewing to make sure SAI acknowledgement and logo are included. </t>
  </si>
  <si>
    <t xml:space="preserve">Flyer specific to Girl Scouts has been developed.  </t>
  </si>
  <si>
    <t>Secure QR Code for registrations and set up registration</t>
  </si>
  <si>
    <t xml:space="preserve">Create events and distribute events on social media; pay for upgrades/promotion </t>
  </si>
  <si>
    <t>Arrange for photographer</t>
  </si>
  <si>
    <t>develop promotional materials for chorus(es) involved</t>
  </si>
  <si>
    <t>Travel planned and funded (region 8 and SAI for possible funds)</t>
  </si>
  <si>
    <t>Lunch - provide or no</t>
  </si>
  <si>
    <t>Follow up on T-shirts / bags</t>
  </si>
  <si>
    <t xml:space="preserve">Assign teams to set up and tear down; plan for water and snacks </t>
  </si>
  <si>
    <t>Hold planning meeting for final details</t>
  </si>
  <si>
    <t>Confirm with needed volunteers</t>
  </si>
  <si>
    <t>Confirm with faculty</t>
  </si>
  <si>
    <t>HPH FESTIVAL EXP SUMMARY</t>
  </si>
  <si>
    <t>HPHC Festival Grant</t>
  </si>
  <si>
    <t>As of July 2, 2024</t>
  </si>
  <si>
    <t>2024 HPHC 
FESTIVAL</t>
  </si>
  <si>
    <t>EXPENSE (INCOME)</t>
  </si>
  <si>
    <t>= members must submit</t>
  </si>
  <si>
    <t>Advertising</t>
  </si>
  <si>
    <t>Ads in NOCO Style ($340)-pd 4/12/24</t>
  </si>
  <si>
    <t>Consumables</t>
  </si>
  <si>
    <t>lunch</t>
  </si>
  <si>
    <t>sound and visual</t>
  </si>
  <si>
    <t>Facility</t>
  </si>
  <si>
    <t>Faculty</t>
  </si>
  <si>
    <t>quartet and faculty ($100 for 5 people)</t>
  </si>
  <si>
    <t>Lodging</t>
  </si>
  <si>
    <t>2 rooms/2 nights - quartet</t>
  </si>
  <si>
    <t xml:space="preserve"> = Cost/t-shirt</t>
  </si>
  <si>
    <t>May</t>
  </si>
  <si>
    <t>10 copies-You've Got a Friend-BHS Download</t>
  </si>
  <si>
    <t>Swag</t>
  </si>
  <si>
    <t>bags</t>
  </si>
  <si>
    <t>t-shirts</t>
  </si>
  <si>
    <t>Printing/Publicity</t>
  </si>
  <si>
    <t>DejaKind</t>
  </si>
  <si>
    <t>Travel</t>
  </si>
  <si>
    <t>T-shirts?</t>
  </si>
  <si>
    <t>TOTAL EXPENSES</t>
  </si>
  <si>
    <t>*Feb 23*</t>
  </si>
  <si>
    <t>SAI GRANT</t>
  </si>
  <si>
    <t>Rec'd 80% of $3000 grant</t>
  </si>
  <si>
    <t>BALANCE DUE AFTER GRANT</t>
  </si>
  <si>
    <t>Refund for NOCO Ad not used</t>
  </si>
  <si>
    <t>Region 8 YWIH Funding</t>
  </si>
  <si>
    <t>Regional fund</t>
  </si>
  <si>
    <t>Remaining Grant Funds</t>
  </si>
  <si>
    <t>International Travel</t>
  </si>
  <si>
    <t>one vehicle 608 mlilesR/T  at $0.65/mile</t>
  </si>
  <si>
    <t>Regional Travel</t>
  </si>
  <si>
    <t>2 vehicles at $0.35/mile</t>
  </si>
  <si>
    <t>T-shirts</t>
  </si>
  <si>
    <t>may not happen b/c of # of participants</t>
  </si>
  <si>
    <t>Equipment donations</t>
  </si>
  <si>
    <t>ad donation</t>
  </si>
  <si>
    <t>printing donation</t>
  </si>
  <si>
    <t>TOTAL</t>
  </si>
  <si>
    <t>Amount (over)/under-funded</t>
  </si>
  <si>
    <t>#</t>
  </si>
  <si>
    <t>Check In, Initials</t>
  </si>
  <si>
    <t>Minor</t>
  </si>
  <si>
    <t>Multiple tickets purchased</t>
  </si>
  <si>
    <t>Photo permission</t>
  </si>
  <si>
    <t>Last name</t>
  </si>
  <si>
    <t>First name</t>
  </si>
  <si>
    <t>Email</t>
  </si>
  <si>
    <t>Phone / Text</t>
  </si>
  <si>
    <t>Parent / Guardian Name if under 18</t>
  </si>
  <si>
    <t>Parent / Guardian Phone / Text</t>
  </si>
  <si>
    <t>Are you involved in Girl Scouts or another women's group?</t>
  </si>
  <si>
    <t>What part do you sing?</t>
  </si>
  <si>
    <t>How did you hear about the Festival?</t>
  </si>
  <si>
    <t>Marketing - contact local magazines, papers (provide materials and guidance to roadshow chorus)</t>
  </si>
  <si>
    <t>Marketing - contact local radio stations (provide materials and guidance to roadshow chorus)</t>
  </si>
  <si>
    <t>Each chorus involved to develop promotional materials for themselves</t>
  </si>
  <si>
    <t>Marketing - communicate with all print and air media outlets (provide materials and guidance to roadshow chorus)</t>
  </si>
  <si>
    <t>Assign teams to set up and tear down; plan for lunch and water during the day (roadshow chorus to provide their own)</t>
  </si>
  <si>
    <t>Grand Mesa A Cappella Youth Festival</t>
  </si>
  <si>
    <t>Start Time</t>
  </si>
  <si>
    <t>Activity</t>
  </si>
  <si>
    <t>Song</t>
  </si>
  <si>
    <t>Minutes</t>
  </si>
  <si>
    <t>Run By</t>
  </si>
  <si>
    <t>Details/Notes</t>
  </si>
  <si>
    <t>10:00am</t>
  </si>
  <si>
    <t>Introduce group</t>
  </si>
  <si>
    <t>Why we are here!</t>
  </si>
  <si>
    <t>10:05am</t>
  </si>
  <si>
    <t>Physical warm-ups</t>
  </si>
  <si>
    <t>10:15am</t>
  </si>
  <si>
    <t>Vocal warm-ups</t>
  </si>
  <si>
    <t>alignment, breathing, resonance.</t>
  </si>
  <si>
    <t>10:40am</t>
  </si>
  <si>
    <t>Opening Song</t>
  </si>
  <si>
    <t>10:45am</t>
  </si>
  <si>
    <t>Class Instruction</t>
  </si>
  <si>
    <t>HIstory of Barbershop</t>
  </si>
  <si>
    <t>10:55am</t>
  </si>
  <si>
    <t>One Song At A Time (B♭)</t>
  </si>
  <si>
    <t>BBS Balance &amp; Part Characteristics w/demo quartet</t>
  </si>
  <si>
    <t>11:20am</t>
  </si>
  <si>
    <t>Section rehearsal</t>
  </si>
  <si>
    <t>Quartet</t>
  </si>
  <si>
    <t>11:45am</t>
  </si>
  <si>
    <t>Duet Sectionals</t>
  </si>
  <si>
    <t>12:05pm</t>
  </si>
  <si>
    <t>Lunch</t>
  </si>
  <si>
    <t>Lunch - provided</t>
  </si>
  <si>
    <t>12:55pm</t>
  </si>
  <si>
    <t>How to Take a Pitch</t>
  </si>
  <si>
    <t>1:10pm</t>
  </si>
  <si>
    <t>You've Got a Friend In Me</t>
  </si>
  <si>
    <t>1:30pm</t>
  </si>
  <si>
    <t>1:55pm</t>
  </si>
  <si>
    <t>Rehearse song</t>
  </si>
  <si>
    <t>2:45pm</t>
  </si>
  <si>
    <t>Health Benefits of Singing</t>
  </si>
  <si>
    <t>3:00pm</t>
  </si>
  <si>
    <t>Stretch Break</t>
  </si>
  <si>
    <t>3:05pm</t>
  </si>
  <si>
    <t>3:30pm</t>
  </si>
  <si>
    <t>Chorus Rehearsal</t>
  </si>
  <si>
    <t>3:50pm</t>
  </si>
  <si>
    <t>4:10pm</t>
  </si>
  <si>
    <t>Break</t>
  </si>
  <si>
    <t>show prep</t>
  </si>
  <si>
    <t>Performance begins at 4:30pm</t>
  </si>
  <si>
    <t>Performance Schedule</t>
  </si>
  <si>
    <t>4:30pm</t>
  </si>
  <si>
    <t>Optimistic Voices</t>
  </si>
  <si>
    <t>4:35pm</t>
  </si>
  <si>
    <t>4:40pm</t>
  </si>
  <si>
    <t>Perform Set</t>
  </si>
  <si>
    <t>Harmony Festival Group</t>
  </si>
  <si>
    <t>4:45pm</t>
  </si>
  <si>
    <t>4:47pm</t>
  </si>
  <si>
    <t>two songs</t>
  </si>
  <si>
    <t>4:57pm</t>
  </si>
  <si>
    <t>4:59pm</t>
  </si>
  <si>
    <t>April Showers</t>
  </si>
  <si>
    <t>Sunny Side of the Street</t>
  </si>
  <si>
    <t>5:09pm</t>
  </si>
  <si>
    <t>5:11pm</t>
  </si>
  <si>
    <t>Orange Colored Sky</t>
  </si>
  <si>
    <t>5:14pm</t>
  </si>
  <si>
    <t>5:16pm</t>
  </si>
  <si>
    <t>Come on and Sing</t>
  </si>
  <si>
    <t>5:19pm</t>
  </si>
  <si>
    <t>5:21pm</t>
  </si>
  <si>
    <t>all participants</t>
  </si>
  <si>
    <t>5:26pm</t>
  </si>
  <si>
    <t>Introduce song</t>
  </si>
  <si>
    <t>closing</t>
  </si>
  <si>
    <t>5:28pm</t>
  </si>
  <si>
    <t>Closing Song</t>
  </si>
  <si>
    <t>How We Sang Today</t>
  </si>
  <si>
    <t>As of July 11, 2024</t>
  </si>
  <si>
    <t>Hold zoom meeting with leadership of chorus</t>
  </si>
  <si>
    <t>local methodist church</t>
  </si>
  <si>
    <t>CHAMBER OF COMMERCE</t>
  </si>
  <si>
    <t>VISIT CITY</t>
  </si>
  <si>
    <t>LOCAL NEWSPAPER</t>
  </si>
  <si>
    <t>LOCAL GROCERY BULLETIN BOARD</t>
  </si>
  <si>
    <t xml:space="preserve">Chorus leading </t>
  </si>
  <si>
    <t>Help volunteer</t>
  </si>
  <si>
    <t>Work with volunteer to check people in.</t>
  </si>
  <si>
    <t>June</t>
  </si>
  <si>
    <t>July</t>
  </si>
  <si>
    <t xml:space="preserve">= submitted </t>
  </si>
  <si>
    <t>=received or will receive shortly</t>
  </si>
  <si>
    <t xml:space="preserve">city </t>
  </si>
  <si>
    <t>facility rental</t>
  </si>
  <si>
    <t>1 room/2 nights - clinician</t>
  </si>
  <si>
    <t xml:space="preserve">printing </t>
  </si>
  <si>
    <t>est mileage $0.35</t>
  </si>
  <si>
    <t>Est mileage 2 people 500 miles R/T $0.35</t>
  </si>
  <si>
    <t>refund from _</t>
  </si>
  <si>
    <t>t-shirts purchased by chorus members</t>
  </si>
  <si>
    <t xml:space="preserve">chorus </t>
  </si>
  <si>
    <t>individual purchase</t>
  </si>
  <si>
    <t xml:space="preserve">DONATION </t>
  </si>
  <si>
    <t>DONATION</t>
  </si>
  <si>
    <t>City</t>
  </si>
  <si>
    <t>CHORUS MEMBERS</t>
  </si>
  <si>
    <t>NON CHORUS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</si>
</sst>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ptos"/>
      <family val="2"/>
    </font>
    <font>
      <sz val="14"/>
      <color rgb="FF555555"/>
      <name val="Aptos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/>
    <xf numFmtId="0" fontId="1" fillId="0" borderId="1" xfId="0" applyFont="1" applyBorder="1"/>
    <xf numFmtId="43" fontId="0" fillId="0" borderId="0" xfId="1" applyFont="1"/>
    <xf numFmtId="43" fontId="0" fillId="0" borderId="1" xfId="1" applyFont="1" applyBorder="1"/>
    <xf numFmtId="164" fontId="0" fillId="0" borderId="0" xfId="1" applyNumberFormat="1" applyFont="1"/>
    <xf numFmtId="43" fontId="1" fillId="0" borderId="0" xfId="1" applyFont="1"/>
    <xf numFmtId="43" fontId="1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6" fontId="0" fillId="0" borderId="0" xfId="0" applyNumberFormat="1" applyFill="1" applyAlignment="1">
      <alignment vertical="center"/>
    </xf>
    <xf numFmtId="0" fontId="0" fillId="3" borderId="0" xfId="0" applyFill="1"/>
    <xf numFmtId="0" fontId="0" fillId="0" borderId="0" xfId="0" quotePrefix="1"/>
    <xf numFmtId="44" fontId="1" fillId="0" borderId="0" xfId="2" applyFont="1" applyAlignment="1">
      <alignment horizontal="center" vertical="center" wrapText="1"/>
    </xf>
    <xf numFmtId="0" fontId="0" fillId="4" borderId="0" xfId="0" applyFill="1"/>
    <xf numFmtId="0" fontId="0" fillId="0" borderId="0" xfId="0" quotePrefix="1" applyAlignment="1">
      <alignment horizontal="left"/>
    </xf>
    <xf numFmtId="44" fontId="0" fillId="5" borderId="0" xfId="2" applyFont="1" applyFill="1" applyAlignment="1">
      <alignment vertical="center"/>
    </xf>
    <xf numFmtId="0" fontId="0" fillId="5" borderId="0" xfId="0" applyFill="1"/>
    <xf numFmtId="8" fontId="0" fillId="0" borderId="0" xfId="0" quotePrefix="1" applyNumberFormat="1"/>
    <xf numFmtId="8" fontId="0" fillId="0" borderId="0" xfId="0" applyNumberFormat="1"/>
    <xf numFmtId="44" fontId="0" fillId="3" borderId="0" xfId="2" applyFont="1" applyFill="1" applyAlignment="1">
      <alignment vertical="center"/>
    </xf>
    <xf numFmtId="44" fontId="0" fillId="4" borderId="0" xfId="2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0" xfId="2" applyFont="1" applyAlignment="1">
      <alignment vertical="center"/>
    </xf>
    <xf numFmtId="0" fontId="0" fillId="6" borderId="0" xfId="0" applyFill="1" applyAlignment="1">
      <alignment vertical="center"/>
    </xf>
    <xf numFmtId="44" fontId="3" fillId="2" borderId="0" xfId="2" applyFont="1" applyFill="1" applyAlignment="1">
      <alignment vertical="center"/>
    </xf>
    <xf numFmtId="0" fontId="0" fillId="0" borderId="0" xfId="0" applyAlignment="1">
      <alignment horizontal="right" vertical="center"/>
    </xf>
    <xf numFmtId="44" fontId="0" fillId="0" borderId="2" xfId="2" applyFont="1" applyFill="1" applyBorder="1" applyAlignment="1">
      <alignment vertical="center"/>
    </xf>
    <xf numFmtId="44" fontId="0" fillId="0" borderId="0" xfId="2" applyFont="1" applyFill="1" applyAlignment="1">
      <alignment vertical="center"/>
    </xf>
    <xf numFmtId="44" fontId="0" fillId="7" borderId="0" xfId="2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2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9" fillId="8" borderId="3" xfId="0" applyFont="1" applyFill="1" applyBorder="1" applyAlignment="1">
      <alignment horizontal="center"/>
    </xf>
    <xf numFmtId="0" fontId="9" fillId="8" borderId="3" xfId="0" applyFont="1" applyFill="1" applyBorder="1"/>
    <xf numFmtId="0" fontId="10" fillId="9" borderId="4" xfId="0" applyFont="1" applyFill="1" applyBorder="1" applyAlignment="1">
      <alignment horizontal="center" vertical="top" wrapText="1"/>
    </xf>
    <xf numFmtId="0" fontId="10" fillId="9" borderId="4" xfId="0" applyFont="1" applyFill="1" applyBorder="1" applyAlignment="1">
      <alignment horizontal="left" vertical="top" wrapText="1"/>
    </xf>
    <xf numFmtId="0" fontId="11" fillId="0" borderId="0" xfId="0" applyFont="1"/>
    <xf numFmtId="0" fontId="10" fillId="9" borderId="3" xfId="0" applyFont="1" applyFill="1" applyBorder="1" applyAlignment="1">
      <alignment horizontal="center" vertical="top" wrapText="1"/>
    </xf>
    <xf numFmtId="0" fontId="10" fillId="9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9" borderId="5" xfId="0" applyFont="1" applyFill="1" applyBorder="1" applyAlignment="1">
      <alignment horizontal="center" vertical="top" wrapText="1"/>
    </xf>
    <xf numFmtId="0" fontId="10" fillId="9" borderId="5" xfId="0" applyFont="1" applyFill="1" applyBorder="1" applyAlignment="1">
      <alignment horizontal="left" vertical="top" wrapText="1"/>
    </xf>
    <xf numFmtId="0" fontId="10" fillId="9" borderId="0" xfId="0" applyFont="1" applyFill="1" applyAlignment="1">
      <alignment horizontal="center" vertical="top" wrapText="1"/>
    </xf>
    <xf numFmtId="0" fontId="10" fillId="9" borderId="0" xfId="0" applyFont="1" applyFill="1" applyAlignment="1">
      <alignment horizontal="left" vertical="top" wrapText="1"/>
    </xf>
    <xf numFmtId="0" fontId="10" fillId="9" borderId="6" xfId="0" applyFont="1" applyFill="1" applyBorder="1" applyAlignment="1">
      <alignment horizontal="center" vertical="top" wrapText="1"/>
    </xf>
    <xf numFmtId="0" fontId="10" fillId="9" borderId="7" xfId="0" applyFont="1" applyFill="1" applyBorder="1" applyAlignment="1">
      <alignment horizontal="left" vertical="top" wrapText="1"/>
    </xf>
    <xf numFmtId="0" fontId="10" fillId="9" borderId="7" xfId="0" applyFont="1" applyFill="1" applyBorder="1" applyAlignment="1">
      <alignment horizontal="center" vertical="top" wrapText="1"/>
    </xf>
    <xf numFmtId="0" fontId="10" fillId="9" borderId="8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9" fillId="9" borderId="3" xfId="0" applyFont="1" applyFill="1" applyBorder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19" workbookViewId="0">
      <selection activeCell="B43" sqref="B43"/>
    </sheetView>
  </sheetViews>
  <sheetFormatPr defaultRowHeight="14.4"/>
  <cols>
    <col min="1" max="1" width="18.77734375" style="53" customWidth="1"/>
    <col min="2" max="2" width="97.77734375" style="53" customWidth="1"/>
    <col min="3" max="16384" width="8.88671875" style="53"/>
  </cols>
  <sheetData>
    <row r="1" spans="1:2">
      <c r="A1" s="54" t="s">
        <v>0</v>
      </c>
      <c r="B1" s="53" t="s">
        <v>1</v>
      </c>
    </row>
    <row r="2" spans="1:2">
      <c r="A2" s="54"/>
      <c r="B2" s="53" t="s">
        <v>2</v>
      </c>
    </row>
    <row r="3" spans="1:2">
      <c r="A3" s="54" t="s">
        <v>3</v>
      </c>
      <c r="B3" s="53" t="s">
        <v>4</v>
      </c>
    </row>
    <row r="4" spans="1:2">
      <c r="A4" s="54"/>
      <c r="B4" s="53" t="s">
        <v>288</v>
      </c>
    </row>
    <row r="5" spans="1:2">
      <c r="A5" s="54"/>
      <c r="B5" s="53" t="s">
        <v>36</v>
      </c>
    </row>
    <row r="6" spans="1:2">
      <c r="A6" s="54"/>
      <c r="B6" s="53" t="s">
        <v>5</v>
      </c>
    </row>
    <row r="7" spans="1:2">
      <c r="A7" s="54"/>
      <c r="B7" s="53" t="s">
        <v>6</v>
      </c>
    </row>
    <row r="8" spans="1:2">
      <c r="A8" s="54"/>
      <c r="B8" s="53" t="s">
        <v>33</v>
      </c>
    </row>
    <row r="9" spans="1:2">
      <c r="A9" s="54" t="s">
        <v>7</v>
      </c>
      <c r="B9" s="53" t="s">
        <v>34</v>
      </c>
    </row>
    <row r="10" spans="1:2">
      <c r="A10" s="54"/>
      <c r="B10" s="53" t="s">
        <v>8</v>
      </c>
    </row>
    <row r="11" spans="1:2" ht="28.8">
      <c r="A11" s="54"/>
      <c r="B11" s="53" t="s">
        <v>35</v>
      </c>
    </row>
    <row r="12" spans="1:2">
      <c r="A12" s="54"/>
      <c r="B12" s="53" t="s">
        <v>9</v>
      </c>
    </row>
    <row r="13" spans="1:2">
      <c r="A13" s="54"/>
      <c r="B13" s="53" t="s">
        <v>10</v>
      </c>
    </row>
    <row r="14" spans="1:2">
      <c r="A14" s="54" t="s">
        <v>13</v>
      </c>
      <c r="B14" s="53" t="s">
        <v>203</v>
      </c>
    </row>
    <row r="15" spans="1:2">
      <c r="A15" s="54"/>
      <c r="B15" s="53" t="s">
        <v>15</v>
      </c>
    </row>
    <row r="16" spans="1:2">
      <c r="A16" s="54"/>
      <c r="B16" s="53" t="s">
        <v>16</v>
      </c>
    </row>
    <row r="17" spans="1:2">
      <c r="A17" s="54" t="s">
        <v>14</v>
      </c>
      <c r="B17" s="53" t="s">
        <v>204</v>
      </c>
    </row>
    <row r="18" spans="1:2">
      <c r="A18" s="54"/>
      <c r="B18" s="53" t="s">
        <v>11</v>
      </c>
    </row>
    <row r="19" spans="1:2">
      <c r="A19" s="54"/>
      <c r="B19" s="53" t="s">
        <v>37</v>
      </c>
    </row>
    <row r="20" spans="1:2">
      <c r="A20" s="54"/>
      <c r="B20" s="53" t="s">
        <v>12</v>
      </c>
    </row>
    <row r="21" spans="1:2">
      <c r="A21" s="54" t="s">
        <v>17</v>
      </c>
      <c r="B21" s="53" t="s">
        <v>18</v>
      </c>
    </row>
    <row r="22" spans="1:2">
      <c r="A22" s="54"/>
      <c r="B22" s="53" t="s">
        <v>19</v>
      </c>
    </row>
    <row r="23" spans="1:2" ht="28.8">
      <c r="A23" s="54"/>
      <c r="B23" s="53" t="s">
        <v>38</v>
      </c>
    </row>
    <row r="24" spans="1:2">
      <c r="A24" s="54"/>
      <c r="B24" s="53" t="s">
        <v>20</v>
      </c>
    </row>
    <row r="25" spans="1:2">
      <c r="A25" s="54"/>
      <c r="B25" s="53" t="s">
        <v>21</v>
      </c>
    </row>
    <row r="26" spans="1:2">
      <c r="A26" s="54"/>
      <c r="B26" s="53" t="s">
        <v>22</v>
      </c>
    </row>
    <row r="27" spans="1:2">
      <c r="A27" s="54"/>
      <c r="B27" s="53" t="s">
        <v>39</v>
      </c>
    </row>
    <row r="28" spans="1:2">
      <c r="A28" s="54"/>
      <c r="B28" s="53" t="s">
        <v>205</v>
      </c>
    </row>
    <row r="29" spans="1:2">
      <c r="A29" s="54"/>
      <c r="B29" s="53" t="s">
        <v>23</v>
      </c>
    </row>
    <row r="30" spans="1:2">
      <c r="A30" s="54" t="s">
        <v>24</v>
      </c>
      <c r="B30" s="53" t="s">
        <v>25</v>
      </c>
    </row>
    <row r="31" spans="1:2">
      <c r="A31" s="54"/>
      <c r="B31" s="53" t="s">
        <v>26</v>
      </c>
    </row>
    <row r="32" spans="1:2">
      <c r="A32" s="54"/>
      <c r="B32" s="53" t="s">
        <v>206</v>
      </c>
    </row>
    <row r="33" spans="1:2">
      <c r="A33" s="54"/>
      <c r="B33" s="53" t="s">
        <v>27</v>
      </c>
    </row>
    <row r="34" spans="1:2" ht="28.8">
      <c r="A34" s="54"/>
      <c r="B34" s="53" t="s">
        <v>207</v>
      </c>
    </row>
    <row r="35" spans="1:2">
      <c r="A35" s="54" t="s">
        <v>28</v>
      </c>
      <c r="B35" s="53" t="s">
        <v>29</v>
      </c>
    </row>
    <row r="36" spans="1:2">
      <c r="A36" s="54"/>
      <c r="B36" s="53" t="s">
        <v>30</v>
      </c>
    </row>
    <row r="37" spans="1:2">
      <c r="A37" s="54"/>
      <c r="B37" s="53" t="s">
        <v>31</v>
      </c>
    </row>
    <row r="38" spans="1:2">
      <c r="A38" s="54"/>
      <c r="B38" s="53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10" workbookViewId="0">
      <selection activeCell="F30" sqref="F30"/>
    </sheetView>
  </sheetViews>
  <sheetFormatPr defaultRowHeight="14.4"/>
  <cols>
    <col min="1" max="1" width="14.88671875" style="17" customWidth="1"/>
    <col min="2" max="2" width="60.33203125" style="18" customWidth="1"/>
    <col min="3" max="3" width="14" style="19" customWidth="1"/>
    <col min="4" max="4" width="14" style="20" customWidth="1"/>
    <col min="5" max="5" width="14" style="19" customWidth="1"/>
    <col min="6" max="6" width="53.21875" style="21" customWidth="1"/>
    <col min="7" max="16384" width="8.88671875" style="21"/>
  </cols>
  <sheetData>
    <row r="1" spans="1:6" s="16" customFormat="1">
      <c r="A1" s="13" t="s">
        <v>44</v>
      </c>
      <c r="B1" s="14" t="s">
        <v>45</v>
      </c>
      <c r="C1" s="15" t="s">
        <v>40</v>
      </c>
      <c r="D1" s="14" t="s">
        <v>41</v>
      </c>
      <c r="E1" s="15" t="s">
        <v>42</v>
      </c>
      <c r="F1" s="16" t="s">
        <v>43</v>
      </c>
    </row>
    <row r="2" spans="1:6">
      <c r="A2" s="17" t="s">
        <v>0</v>
      </c>
      <c r="B2" s="18" t="s">
        <v>1</v>
      </c>
      <c r="C2" s="19">
        <v>45231</v>
      </c>
      <c r="E2" s="19">
        <v>45230</v>
      </c>
    </row>
    <row r="3" spans="1:6">
      <c r="B3" s="18" t="s">
        <v>2</v>
      </c>
      <c r="C3" s="19">
        <v>45231</v>
      </c>
      <c r="E3" s="19">
        <v>45230</v>
      </c>
      <c r="F3" s="21" t="s">
        <v>126</v>
      </c>
    </row>
    <row r="4" spans="1:6">
      <c r="A4" s="17" t="s">
        <v>3</v>
      </c>
      <c r="B4" s="18" t="s">
        <v>4</v>
      </c>
      <c r="C4" s="19">
        <v>45231</v>
      </c>
      <c r="F4" s="18" t="s">
        <v>125</v>
      </c>
    </row>
    <row r="5" spans="1:6">
      <c r="B5" s="18" t="s">
        <v>127</v>
      </c>
      <c r="C5" s="19">
        <v>45231</v>
      </c>
      <c r="D5" s="20" t="s">
        <v>46</v>
      </c>
      <c r="E5" s="19">
        <v>45354</v>
      </c>
    </row>
    <row r="6" spans="1:6">
      <c r="B6" s="18" t="s">
        <v>36</v>
      </c>
      <c r="C6" s="19">
        <v>45231</v>
      </c>
      <c r="D6" s="20" t="s">
        <v>46</v>
      </c>
      <c r="E6" s="19">
        <v>45354</v>
      </c>
    </row>
    <row r="7" spans="1:6">
      <c r="B7" s="18" t="s">
        <v>5</v>
      </c>
      <c r="C7" s="19">
        <v>45231</v>
      </c>
      <c r="E7" s="19">
        <v>45354</v>
      </c>
    </row>
    <row r="8" spans="1:6">
      <c r="B8" s="18" t="s">
        <v>6</v>
      </c>
      <c r="C8" s="19">
        <v>45231</v>
      </c>
      <c r="E8" s="19">
        <v>45354</v>
      </c>
      <c r="F8" s="18"/>
    </row>
    <row r="9" spans="1:6">
      <c r="B9" s="18" t="s">
        <v>123</v>
      </c>
      <c r="C9" s="19">
        <v>45231</v>
      </c>
      <c r="E9" s="19">
        <v>45354</v>
      </c>
      <c r="F9" s="18" t="s">
        <v>289</v>
      </c>
    </row>
    <row r="10" spans="1:6">
      <c r="A10" s="17" t="s">
        <v>7</v>
      </c>
      <c r="B10" s="18" t="s">
        <v>128</v>
      </c>
      <c r="C10" s="19">
        <v>45402</v>
      </c>
      <c r="E10" s="19">
        <v>45403</v>
      </c>
      <c r="F10" s="18"/>
    </row>
    <row r="11" spans="1:6">
      <c r="B11" s="18" t="s">
        <v>8</v>
      </c>
      <c r="C11" s="19">
        <v>45402</v>
      </c>
      <c r="E11" s="19">
        <v>45403</v>
      </c>
      <c r="F11" s="18"/>
    </row>
    <row r="12" spans="1:6" ht="28.8">
      <c r="B12" s="18" t="s">
        <v>124</v>
      </c>
      <c r="C12" s="19">
        <v>45402</v>
      </c>
      <c r="E12" s="19">
        <v>45403</v>
      </c>
      <c r="F12" s="22" t="s">
        <v>47</v>
      </c>
    </row>
    <row r="13" spans="1:6">
      <c r="B13" s="18" t="s">
        <v>9</v>
      </c>
      <c r="C13" s="19">
        <v>45402</v>
      </c>
      <c r="E13" s="19">
        <v>45403</v>
      </c>
      <c r="F13" s="18" t="s">
        <v>129</v>
      </c>
    </row>
    <row r="14" spans="1:6">
      <c r="B14" s="18" t="s">
        <v>10</v>
      </c>
      <c r="C14" s="19">
        <v>45402</v>
      </c>
      <c r="E14" s="19">
        <v>45403</v>
      </c>
      <c r="F14" s="18"/>
    </row>
    <row r="15" spans="1:6" ht="28.8">
      <c r="A15" s="17" t="s">
        <v>13</v>
      </c>
      <c r="B15" s="18" t="s">
        <v>48</v>
      </c>
      <c r="C15" s="19">
        <v>45402</v>
      </c>
      <c r="E15" s="19">
        <v>45403</v>
      </c>
    </row>
    <row r="16" spans="1:6">
      <c r="B16" s="18" t="s">
        <v>15</v>
      </c>
      <c r="C16" s="19">
        <v>45402</v>
      </c>
      <c r="E16" s="19">
        <v>45403</v>
      </c>
    </row>
    <row r="17" spans="1:6" ht="28.8">
      <c r="B17" s="18" t="s">
        <v>16</v>
      </c>
      <c r="C17" s="19">
        <v>45402</v>
      </c>
      <c r="E17" s="19">
        <v>45403</v>
      </c>
      <c r="F17" s="18" t="s">
        <v>130</v>
      </c>
    </row>
    <row r="18" spans="1:6" ht="28.8">
      <c r="A18" s="17" t="s">
        <v>14</v>
      </c>
      <c r="B18" s="18" t="s">
        <v>48</v>
      </c>
      <c r="C18" s="19">
        <v>45402</v>
      </c>
      <c r="E18" s="19">
        <v>45403</v>
      </c>
    </row>
    <row r="19" spans="1:6">
      <c r="B19" s="18" t="s">
        <v>11</v>
      </c>
      <c r="C19" s="19">
        <v>45402</v>
      </c>
      <c r="E19" s="19">
        <v>45403</v>
      </c>
      <c r="F19" s="18"/>
    </row>
    <row r="20" spans="1:6" ht="28.8">
      <c r="B20" s="18" t="s">
        <v>37</v>
      </c>
      <c r="C20" s="19">
        <v>45402</v>
      </c>
      <c r="F20" s="18" t="s">
        <v>131</v>
      </c>
    </row>
    <row r="21" spans="1:6">
      <c r="B21" s="18" t="s">
        <v>12</v>
      </c>
      <c r="C21" s="19">
        <v>45402</v>
      </c>
      <c r="E21" s="19">
        <v>45403</v>
      </c>
      <c r="F21" s="18"/>
    </row>
    <row r="22" spans="1:6">
      <c r="A22" s="17" t="s">
        <v>17</v>
      </c>
      <c r="B22" s="18" t="s">
        <v>18</v>
      </c>
      <c r="C22" s="19">
        <v>45402</v>
      </c>
      <c r="E22" s="19">
        <v>45403</v>
      </c>
      <c r="F22" s="18"/>
    </row>
    <row r="23" spans="1:6">
      <c r="B23" s="18" t="s">
        <v>132</v>
      </c>
      <c r="C23" s="19">
        <v>45431</v>
      </c>
      <c r="E23" s="19">
        <v>45403</v>
      </c>
    </row>
    <row r="24" spans="1:6" ht="28.8">
      <c r="B24" s="18" t="s">
        <v>133</v>
      </c>
      <c r="C24" s="19">
        <v>45431</v>
      </c>
      <c r="E24" s="19" t="s">
        <v>47</v>
      </c>
    </row>
    <row r="25" spans="1:6">
      <c r="B25" s="18" t="s">
        <v>20</v>
      </c>
      <c r="C25" s="19">
        <v>45431</v>
      </c>
      <c r="E25" s="19">
        <v>45403</v>
      </c>
    </row>
    <row r="26" spans="1:6">
      <c r="B26" s="18" t="s">
        <v>21</v>
      </c>
      <c r="C26" s="19">
        <v>45431</v>
      </c>
      <c r="D26" s="20" t="s">
        <v>46</v>
      </c>
      <c r="E26" s="19">
        <v>45403</v>
      </c>
    </row>
    <row r="27" spans="1:6">
      <c r="B27" s="18" t="s">
        <v>22</v>
      </c>
      <c r="C27" s="19">
        <v>45431</v>
      </c>
      <c r="E27" s="19" t="s">
        <v>47</v>
      </c>
      <c r="F27" s="18"/>
    </row>
    <row r="28" spans="1:6">
      <c r="B28" s="18" t="s">
        <v>134</v>
      </c>
      <c r="C28" s="19">
        <v>45431</v>
      </c>
      <c r="E28" s="19" t="s">
        <v>47</v>
      </c>
      <c r="F28" s="18"/>
    </row>
    <row r="29" spans="1:6">
      <c r="B29" s="18" t="s">
        <v>135</v>
      </c>
      <c r="C29" s="19">
        <v>45431</v>
      </c>
      <c r="E29" s="19" t="s">
        <v>47</v>
      </c>
    </row>
    <row r="30" spans="1:6">
      <c r="B30" s="18" t="s">
        <v>23</v>
      </c>
      <c r="C30" s="19">
        <v>45431</v>
      </c>
      <c r="D30" s="20" t="s">
        <v>49</v>
      </c>
      <c r="E30" s="19">
        <v>45403</v>
      </c>
    </row>
    <row r="31" spans="1:6" ht="28.8">
      <c r="B31" s="18" t="s">
        <v>136</v>
      </c>
      <c r="C31" s="19">
        <v>45431</v>
      </c>
      <c r="D31" s="20" t="s">
        <v>50</v>
      </c>
      <c r="F31" s="18"/>
    </row>
    <row r="32" spans="1:6">
      <c r="B32" s="18" t="s">
        <v>137</v>
      </c>
      <c r="C32" s="19">
        <v>45431</v>
      </c>
      <c r="E32" s="19" t="s">
        <v>47</v>
      </c>
      <c r="F32" s="18"/>
    </row>
    <row r="33" spans="1:6">
      <c r="B33" s="18" t="s">
        <v>138</v>
      </c>
      <c r="C33" s="19">
        <v>45431</v>
      </c>
      <c r="E33" s="19">
        <v>45403</v>
      </c>
      <c r="F33" s="18"/>
    </row>
    <row r="34" spans="1:6">
      <c r="B34" s="18" t="s">
        <v>139</v>
      </c>
      <c r="C34" s="19">
        <v>45431</v>
      </c>
      <c r="F34" s="18"/>
    </row>
    <row r="35" spans="1:6">
      <c r="A35" s="17" t="s">
        <v>24</v>
      </c>
      <c r="B35" s="18" t="s">
        <v>140</v>
      </c>
      <c r="C35" s="19">
        <v>45431</v>
      </c>
    </row>
    <row r="36" spans="1:6">
      <c r="B36" s="18" t="s">
        <v>25</v>
      </c>
      <c r="C36" s="19" t="s">
        <v>47</v>
      </c>
    </row>
    <row r="37" spans="1:6">
      <c r="B37" s="18" t="s">
        <v>26</v>
      </c>
      <c r="C37" s="19" t="s">
        <v>47</v>
      </c>
    </row>
    <row r="38" spans="1:6" ht="28.8">
      <c r="B38" s="18" t="s">
        <v>48</v>
      </c>
      <c r="C38" s="19" t="s">
        <v>47</v>
      </c>
    </row>
    <row r="39" spans="1:6">
      <c r="B39" s="18" t="s">
        <v>27</v>
      </c>
      <c r="C39" s="19" t="s">
        <v>47</v>
      </c>
    </row>
    <row r="40" spans="1:6">
      <c r="A40" s="17" t="s">
        <v>28</v>
      </c>
      <c r="B40" s="18" t="s">
        <v>29</v>
      </c>
    </row>
    <row r="41" spans="1:6">
      <c r="B41" s="18" t="s">
        <v>30</v>
      </c>
    </row>
    <row r="42" spans="1:6">
      <c r="B42" s="18" t="s">
        <v>31</v>
      </c>
    </row>
    <row r="43" spans="1:6">
      <c r="B43" s="18" t="s">
        <v>32</v>
      </c>
    </row>
    <row r="44" spans="1:6">
      <c r="B44" s="18" t="s">
        <v>141</v>
      </c>
    </row>
    <row r="45" spans="1:6">
      <c r="B45" s="18" t="s">
        <v>142</v>
      </c>
    </row>
  </sheetData>
  <printOptions gridLines="1"/>
  <pageMargins left="0.7" right="0.7" top="0.75" bottom="0.75" header="0.3" footer="0.3"/>
  <pageSetup scale="5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5" sqref="A15"/>
    </sheetView>
  </sheetViews>
  <sheetFormatPr defaultRowHeight="14.4"/>
  <cols>
    <col min="1" max="1" width="26.5546875" customWidth="1"/>
    <col min="2" max="2" width="10.33203125" customWidth="1"/>
  </cols>
  <sheetData>
    <row r="1" spans="1:5">
      <c r="A1" t="s">
        <v>87</v>
      </c>
      <c r="B1" t="s">
        <v>91</v>
      </c>
      <c r="C1" t="s">
        <v>88</v>
      </c>
      <c r="D1" t="s">
        <v>89</v>
      </c>
      <c r="E1" t="s">
        <v>90</v>
      </c>
    </row>
    <row r="2" spans="1:5">
      <c r="A2" t="s">
        <v>92</v>
      </c>
      <c r="B2" t="s">
        <v>93</v>
      </c>
      <c r="C2" t="s">
        <v>94</v>
      </c>
    </row>
    <row r="3" spans="1:5">
      <c r="A3" t="s">
        <v>95</v>
      </c>
      <c r="B3" t="s">
        <v>93</v>
      </c>
      <c r="C3" t="s">
        <v>94</v>
      </c>
    </row>
    <row r="4" spans="1:5">
      <c r="A4" t="s">
        <v>96</v>
      </c>
      <c r="B4" t="s">
        <v>93</v>
      </c>
      <c r="C4" t="s">
        <v>94</v>
      </c>
    </row>
    <row r="5" spans="1:5">
      <c r="A5" t="s">
        <v>290</v>
      </c>
      <c r="B5" t="s">
        <v>93</v>
      </c>
      <c r="C5" t="s">
        <v>94</v>
      </c>
    </row>
    <row r="6" spans="1:5">
      <c r="A6" t="s">
        <v>291</v>
      </c>
      <c r="B6" t="s">
        <v>93</v>
      </c>
      <c r="C6" t="s">
        <v>94</v>
      </c>
    </row>
    <row r="7" spans="1:5">
      <c r="A7" t="s">
        <v>292</v>
      </c>
      <c r="B7" t="s">
        <v>93</v>
      </c>
      <c r="C7" t="s">
        <v>94</v>
      </c>
    </row>
    <row r="8" spans="1:5">
      <c r="A8" t="s">
        <v>293</v>
      </c>
      <c r="B8" t="s">
        <v>93</v>
      </c>
      <c r="C8" t="s">
        <v>94</v>
      </c>
    </row>
    <row r="9" spans="1:5">
      <c r="A9" t="s">
        <v>97</v>
      </c>
      <c r="B9" t="s">
        <v>93</v>
      </c>
      <c r="C9" t="s">
        <v>94</v>
      </c>
    </row>
    <row r="10" spans="1:5">
      <c r="A10" t="s">
        <v>98</v>
      </c>
    </row>
    <row r="11" spans="1:5">
      <c r="A11" t="s">
        <v>99</v>
      </c>
    </row>
    <row r="12" spans="1:5">
      <c r="A12" t="s">
        <v>100</v>
      </c>
    </row>
    <row r="13" spans="1:5">
      <c r="A13" t="s">
        <v>101</v>
      </c>
    </row>
    <row r="14" spans="1:5">
      <c r="A14" t="s">
        <v>102</v>
      </c>
    </row>
    <row r="15" spans="1:5">
      <c r="A15" t="s">
        <v>103</v>
      </c>
      <c r="B15" t="s">
        <v>93</v>
      </c>
      <c r="C15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1" workbookViewId="0">
      <selection activeCell="F39" sqref="F39"/>
    </sheetView>
  </sheetViews>
  <sheetFormatPr defaultRowHeight="14.4"/>
  <cols>
    <col min="1" max="1" width="22.109375" style="51" customWidth="1"/>
    <col min="2" max="2" width="21.6640625" bestFit="1" customWidth="1"/>
    <col min="3" max="3" width="35.88671875" bestFit="1" customWidth="1"/>
    <col min="4" max="4" width="12" style="51" customWidth="1"/>
    <col min="5" max="5" width="24.33203125" style="51" bestFit="1" customWidth="1"/>
    <col min="6" max="6" width="57" bestFit="1" customWidth="1"/>
  </cols>
  <sheetData>
    <row r="1" spans="1:6" ht="21">
      <c r="A1" s="77" t="s">
        <v>208</v>
      </c>
      <c r="B1" s="77"/>
      <c r="C1" s="77"/>
      <c r="D1" s="77"/>
      <c r="E1" s="77"/>
      <c r="F1" s="77"/>
    </row>
    <row r="2" spans="1:6" ht="18">
      <c r="A2" s="78">
        <v>45486</v>
      </c>
      <c r="B2" s="78"/>
      <c r="C2" s="78"/>
      <c r="D2" s="78"/>
      <c r="E2" s="78"/>
      <c r="F2" s="78"/>
    </row>
    <row r="3" spans="1:6" s="52" customFormat="1" ht="18">
      <c r="A3" s="55" t="s">
        <v>209</v>
      </c>
      <c r="B3" s="56" t="s">
        <v>210</v>
      </c>
      <c r="C3" s="56" t="s">
        <v>211</v>
      </c>
      <c r="D3" s="55" t="s">
        <v>212</v>
      </c>
      <c r="E3" s="55" t="s">
        <v>213</v>
      </c>
      <c r="F3" s="56" t="s">
        <v>214</v>
      </c>
    </row>
    <row r="4" spans="1:6" s="59" customFormat="1" ht="17.399999999999999">
      <c r="A4" s="57" t="s">
        <v>215</v>
      </c>
      <c r="B4" s="58" t="s">
        <v>216</v>
      </c>
      <c r="C4" s="58"/>
      <c r="D4" s="57">
        <v>5</v>
      </c>
      <c r="E4" s="57"/>
      <c r="F4" s="58" t="s">
        <v>217</v>
      </c>
    </row>
    <row r="5" spans="1:6" s="59" customFormat="1" ht="34.799999999999997">
      <c r="A5" s="60" t="s">
        <v>218</v>
      </c>
      <c r="B5" s="61" t="s">
        <v>219</v>
      </c>
      <c r="C5" s="61"/>
      <c r="D5" s="60">
        <v>10</v>
      </c>
      <c r="E5" s="60"/>
      <c r="F5" s="61" t="s">
        <v>294</v>
      </c>
    </row>
    <row r="6" spans="1:6" s="59" customFormat="1" ht="17.399999999999999">
      <c r="A6" s="60" t="s">
        <v>220</v>
      </c>
      <c r="B6" s="61" t="s">
        <v>221</v>
      </c>
      <c r="C6" s="61"/>
      <c r="D6" s="60">
        <v>25</v>
      </c>
      <c r="E6" s="60"/>
      <c r="F6" s="61" t="s">
        <v>222</v>
      </c>
    </row>
    <row r="7" spans="1:6" s="59" customFormat="1" ht="17.399999999999999">
      <c r="A7" s="60" t="s">
        <v>223</v>
      </c>
      <c r="B7" s="61" t="s">
        <v>224</v>
      </c>
      <c r="C7" s="61"/>
      <c r="D7" s="60">
        <v>5</v>
      </c>
      <c r="E7" s="60"/>
      <c r="F7" s="61"/>
    </row>
    <row r="8" spans="1:6" s="59" customFormat="1" ht="17.399999999999999">
      <c r="A8" s="60" t="s">
        <v>225</v>
      </c>
      <c r="B8" s="61" t="s">
        <v>226</v>
      </c>
      <c r="C8" s="61"/>
      <c r="D8" s="60">
        <v>10</v>
      </c>
      <c r="E8" s="60"/>
      <c r="F8" s="61" t="s">
        <v>227</v>
      </c>
    </row>
    <row r="9" spans="1:6" s="59" customFormat="1" ht="34.799999999999997">
      <c r="A9" s="60" t="s">
        <v>228</v>
      </c>
      <c r="B9" s="61" t="s">
        <v>226</v>
      </c>
      <c r="C9" s="61" t="s">
        <v>229</v>
      </c>
      <c r="D9" s="60">
        <v>25</v>
      </c>
      <c r="E9" s="60"/>
      <c r="F9" s="61" t="s">
        <v>230</v>
      </c>
    </row>
    <row r="10" spans="1:6" s="59" customFormat="1" ht="17.399999999999999">
      <c r="A10" s="60" t="s">
        <v>231</v>
      </c>
      <c r="B10" s="61" t="s">
        <v>232</v>
      </c>
      <c r="C10" s="61" t="s">
        <v>229</v>
      </c>
      <c r="D10" s="60">
        <v>25</v>
      </c>
      <c r="E10" s="60"/>
      <c r="F10" s="61" t="s">
        <v>233</v>
      </c>
    </row>
    <row r="11" spans="1:6" s="59" customFormat="1" ht="17.399999999999999">
      <c r="A11" s="60" t="s">
        <v>234</v>
      </c>
      <c r="B11" s="61" t="s">
        <v>235</v>
      </c>
      <c r="C11" s="61" t="s">
        <v>229</v>
      </c>
      <c r="D11" s="60">
        <v>20</v>
      </c>
      <c r="E11" s="60"/>
      <c r="F11" s="61" t="s">
        <v>233</v>
      </c>
    </row>
    <row r="12" spans="1:6" s="59" customFormat="1" ht="17.399999999999999">
      <c r="A12" s="60" t="s">
        <v>236</v>
      </c>
      <c r="B12" s="61" t="s">
        <v>237</v>
      </c>
      <c r="C12" s="61"/>
      <c r="D12" s="60">
        <v>50</v>
      </c>
      <c r="E12" s="60"/>
      <c r="F12" s="61" t="s">
        <v>238</v>
      </c>
    </row>
    <row r="13" spans="1:6" s="59" customFormat="1" ht="17.399999999999999">
      <c r="A13" s="60" t="s">
        <v>239</v>
      </c>
      <c r="B13" s="61" t="s">
        <v>226</v>
      </c>
      <c r="C13" s="61"/>
      <c r="D13" s="60">
        <v>15</v>
      </c>
      <c r="E13" s="60"/>
      <c r="F13" s="61" t="s">
        <v>240</v>
      </c>
    </row>
    <row r="14" spans="1:6" s="59" customFormat="1" ht="17.399999999999999">
      <c r="A14" s="62" t="s">
        <v>241</v>
      </c>
      <c r="B14" s="63" t="s">
        <v>232</v>
      </c>
      <c r="C14" s="63" t="s">
        <v>242</v>
      </c>
      <c r="D14" s="62">
        <v>25</v>
      </c>
      <c r="E14" s="62"/>
      <c r="F14" s="63"/>
    </row>
    <row r="15" spans="1:6" s="59" customFormat="1" ht="17.399999999999999">
      <c r="A15" s="62" t="s">
        <v>243</v>
      </c>
      <c r="B15" s="63" t="s">
        <v>235</v>
      </c>
      <c r="C15" s="63" t="s">
        <v>242</v>
      </c>
      <c r="D15" s="62">
        <v>20</v>
      </c>
      <c r="E15" s="62"/>
      <c r="F15" s="63"/>
    </row>
    <row r="16" spans="1:6" s="59" customFormat="1" ht="17.399999999999999">
      <c r="A16" s="60" t="s">
        <v>244</v>
      </c>
      <c r="B16" s="61" t="s">
        <v>245</v>
      </c>
      <c r="C16" s="61" t="s">
        <v>242</v>
      </c>
      <c r="D16" s="60">
        <v>50</v>
      </c>
      <c r="E16" s="60"/>
      <c r="F16" s="61"/>
    </row>
    <row r="17" spans="1:6" s="59" customFormat="1" ht="17.399999999999999">
      <c r="A17" s="60" t="s">
        <v>246</v>
      </c>
      <c r="B17" s="61" t="s">
        <v>226</v>
      </c>
      <c r="C17" s="61"/>
      <c r="D17" s="60">
        <v>15</v>
      </c>
      <c r="E17" s="60"/>
      <c r="F17" s="61" t="s">
        <v>247</v>
      </c>
    </row>
    <row r="18" spans="1:6" s="59" customFormat="1" ht="17.399999999999999">
      <c r="A18" s="60" t="s">
        <v>248</v>
      </c>
      <c r="B18" s="61" t="s">
        <v>249</v>
      </c>
      <c r="C18" s="61"/>
      <c r="D18" s="60"/>
      <c r="E18" s="60"/>
      <c r="F18" s="61"/>
    </row>
    <row r="19" spans="1:6" s="59" customFormat="1" ht="17.399999999999999">
      <c r="A19" s="60" t="s">
        <v>250</v>
      </c>
      <c r="B19" s="61" t="s">
        <v>245</v>
      </c>
      <c r="C19" s="61" t="s">
        <v>229</v>
      </c>
      <c r="D19" s="60">
        <v>30</v>
      </c>
      <c r="E19" s="60"/>
      <c r="F19" s="61"/>
    </row>
    <row r="20" spans="1:6" s="59" customFormat="1" ht="34.799999999999997">
      <c r="A20" s="60" t="s">
        <v>251</v>
      </c>
      <c r="B20" s="61" t="s">
        <v>252</v>
      </c>
      <c r="C20" s="61" t="s">
        <v>229</v>
      </c>
      <c r="D20" s="60">
        <v>20</v>
      </c>
      <c r="E20" s="60"/>
      <c r="F20" s="61"/>
    </row>
    <row r="21" spans="1:6" s="59" customFormat="1" ht="34.799999999999997">
      <c r="A21" s="60" t="s">
        <v>253</v>
      </c>
      <c r="B21" s="61" t="s">
        <v>252</v>
      </c>
      <c r="C21" s="61" t="s">
        <v>242</v>
      </c>
      <c r="D21" s="60">
        <v>20</v>
      </c>
      <c r="E21" s="60"/>
      <c r="F21" s="61"/>
    </row>
    <row r="22" spans="1:6" s="59" customFormat="1" ht="17.399999999999999">
      <c r="A22" s="64" t="s">
        <v>254</v>
      </c>
      <c r="B22" s="65" t="s">
        <v>255</v>
      </c>
      <c r="C22" s="65"/>
      <c r="D22" s="64">
        <v>20</v>
      </c>
      <c r="E22" s="64"/>
      <c r="F22" s="65" t="s">
        <v>256</v>
      </c>
    </row>
    <row r="23" spans="1:6" s="59" customFormat="1" ht="34.799999999999997">
      <c r="A23" s="60"/>
      <c r="B23" s="61"/>
      <c r="C23" s="61" t="s">
        <v>257</v>
      </c>
      <c r="D23" s="60"/>
      <c r="E23" s="60"/>
      <c r="F23" s="61"/>
    </row>
    <row r="24" spans="1:6" s="59" customFormat="1" ht="17.399999999999999">
      <c r="A24" s="66"/>
      <c r="B24" s="67"/>
      <c r="C24" s="67"/>
      <c r="D24" s="66"/>
      <c r="E24" s="66"/>
      <c r="F24" s="67"/>
    </row>
    <row r="25" spans="1:6" s="59" customFormat="1" ht="17.399999999999999">
      <c r="A25" s="66"/>
      <c r="B25" s="67"/>
      <c r="C25" s="67"/>
      <c r="D25" s="66"/>
      <c r="E25" s="66"/>
      <c r="F25" s="67"/>
    </row>
    <row r="26" spans="1:6" s="59" customFormat="1" ht="18" thickBot="1">
      <c r="A26" s="66"/>
      <c r="B26" s="67"/>
      <c r="C26" s="67"/>
      <c r="D26" s="66"/>
      <c r="E26" s="66"/>
      <c r="F26" s="67"/>
    </row>
    <row r="27" spans="1:6" s="59" customFormat="1" ht="18" thickBot="1">
      <c r="A27" s="68"/>
      <c r="B27" s="69"/>
      <c r="C27" s="69" t="s">
        <v>258</v>
      </c>
      <c r="D27" s="70"/>
      <c r="E27" s="70"/>
      <c r="F27" s="71"/>
    </row>
    <row r="28" spans="1:6" s="59" customFormat="1" ht="17.399999999999999">
      <c r="A28" s="57" t="s">
        <v>259</v>
      </c>
      <c r="B28" s="58" t="s">
        <v>224</v>
      </c>
      <c r="C28" s="58" t="s">
        <v>260</v>
      </c>
      <c r="D28" s="57">
        <v>5</v>
      </c>
      <c r="E28" s="57"/>
      <c r="F28" s="58" t="s">
        <v>294</v>
      </c>
    </row>
    <row r="29" spans="1:6" s="59" customFormat="1" ht="17.399999999999999">
      <c r="A29" s="72" t="s">
        <v>261</v>
      </c>
      <c r="B29" s="73" t="s">
        <v>216</v>
      </c>
      <c r="C29" s="73"/>
      <c r="D29" s="72">
        <v>5</v>
      </c>
      <c r="E29" s="72"/>
      <c r="F29" s="73"/>
    </row>
    <row r="30" spans="1:6" s="59" customFormat="1" ht="17.399999999999999">
      <c r="A30" s="60" t="s">
        <v>262</v>
      </c>
      <c r="B30" s="61" t="s">
        <v>263</v>
      </c>
      <c r="C30" s="61" t="s">
        <v>229</v>
      </c>
      <c r="D30" s="60">
        <v>5</v>
      </c>
      <c r="E30" s="57"/>
      <c r="F30" s="63" t="s">
        <v>264</v>
      </c>
    </row>
    <row r="31" spans="1:6" s="59" customFormat="1" ht="17.399999999999999">
      <c r="A31" s="72" t="s">
        <v>265</v>
      </c>
      <c r="B31" s="73" t="s">
        <v>216</v>
      </c>
      <c r="C31" s="73"/>
      <c r="D31" s="72">
        <v>2</v>
      </c>
      <c r="E31" s="72"/>
      <c r="F31" s="73"/>
    </row>
    <row r="32" spans="1:6" s="59" customFormat="1" ht="17.399999999999999">
      <c r="A32" s="60" t="s">
        <v>266</v>
      </c>
      <c r="B32" s="61" t="s">
        <v>263</v>
      </c>
      <c r="C32" s="61" t="s">
        <v>267</v>
      </c>
      <c r="D32" s="60">
        <v>10</v>
      </c>
      <c r="E32" s="61"/>
      <c r="F32" s="61" t="s">
        <v>166</v>
      </c>
    </row>
    <row r="33" spans="1:6" s="59" customFormat="1" ht="17.399999999999999">
      <c r="A33" s="72" t="s">
        <v>268</v>
      </c>
      <c r="B33" s="73" t="s">
        <v>216</v>
      </c>
      <c r="C33" s="73"/>
      <c r="D33" s="72">
        <v>2</v>
      </c>
      <c r="E33" s="72"/>
      <c r="F33" s="73"/>
    </row>
    <row r="34" spans="1:6" s="59" customFormat="1" ht="17.399999999999999">
      <c r="A34" s="60" t="s">
        <v>269</v>
      </c>
      <c r="B34" s="61" t="s">
        <v>263</v>
      </c>
      <c r="C34" s="61" t="s">
        <v>270</v>
      </c>
      <c r="D34" s="60">
        <v>10</v>
      </c>
      <c r="E34" s="60"/>
      <c r="F34" s="61" t="s">
        <v>294</v>
      </c>
    </row>
    <row r="35" spans="1:6" s="59" customFormat="1" ht="17.399999999999999">
      <c r="A35" s="60"/>
      <c r="B35" s="61"/>
      <c r="C35" s="61" t="s">
        <v>271</v>
      </c>
      <c r="D35" s="60"/>
      <c r="E35" s="60"/>
      <c r="F35" s="61"/>
    </row>
    <row r="36" spans="1:6" s="59" customFormat="1" ht="17.399999999999999">
      <c r="A36" s="72" t="s">
        <v>272</v>
      </c>
      <c r="B36" s="73" t="s">
        <v>216</v>
      </c>
      <c r="C36" s="73"/>
      <c r="D36" s="72">
        <v>2</v>
      </c>
      <c r="E36" s="72"/>
      <c r="F36" s="73"/>
    </row>
    <row r="37" spans="1:6" s="59" customFormat="1" ht="17.399999999999999">
      <c r="A37" s="60" t="s">
        <v>273</v>
      </c>
      <c r="B37" s="61" t="s">
        <v>263</v>
      </c>
      <c r="C37" s="61" t="s">
        <v>274</v>
      </c>
      <c r="D37" s="60">
        <v>3</v>
      </c>
      <c r="E37" s="60"/>
      <c r="F37" s="61"/>
    </row>
    <row r="38" spans="1:6" s="59" customFormat="1" ht="17.399999999999999">
      <c r="A38" s="72" t="s">
        <v>275</v>
      </c>
      <c r="B38" s="73" t="s">
        <v>216</v>
      </c>
      <c r="C38" s="73"/>
      <c r="D38" s="72">
        <v>2</v>
      </c>
      <c r="E38" s="72"/>
      <c r="F38" s="73"/>
    </row>
    <row r="39" spans="1:6" s="59" customFormat="1" ht="17.399999999999999">
      <c r="A39" s="60" t="s">
        <v>276</v>
      </c>
      <c r="B39" s="61" t="s">
        <v>263</v>
      </c>
      <c r="C39" s="61" t="s">
        <v>277</v>
      </c>
      <c r="D39" s="60">
        <v>3</v>
      </c>
      <c r="E39" s="60"/>
      <c r="F39" s="61" t="s">
        <v>294</v>
      </c>
    </row>
    <row r="40" spans="1:6" s="59" customFormat="1" ht="17.399999999999999">
      <c r="A40" s="72" t="s">
        <v>278</v>
      </c>
      <c r="B40" s="73" t="s">
        <v>216</v>
      </c>
      <c r="C40" s="73"/>
      <c r="D40" s="72">
        <v>2</v>
      </c>
      <c r="E40" s="72"/>
      <c r="F40" s="73"/>
    </row>
    <row r="41" spans="1:6" s="59" customFormat="1" ht="17.399999999999999">
      <c r="A41" s="60" t="s">
        <v>279</v>
      </c>
      <c r="B41" s="61" t="s">
        <v>263</v>
      </c>
      <c r="C41" s="61" t="s">
        <v>242</v>
      </c>
      <c r="D41" s="60">
        <v>5</v>
      </c>
      <c r="E41" s="60"/>
      <c r="F41" s="61" t="s">
        <v>280</v>
      </c>
    </row>
    <row r="42" spans="1:6" s="59" customFormat="1" ht="17.399999999999999">
      <c r="A42" s="72" t="s">
        <v>281</v>
      </c>
      <c r="B42" s="73" t="s">
        <v>282</v>
      </c>
      <c r="C42" s="73"/>
      <c r="D42" s="72">
        <v>2</v>
      </c>
      <c r="E42" s="72"/>
      <c r="F42" s="73" t="s">
        <v>283</v>
      </c>
    </row>
    <row r="43" spans="1:6" s="59" customFormat="1" ht="17.399999999999999">
      <c r="A43" s="60" t="s">
        <v>284</v>
      </c>
      <c r="B43" s="61" t="s">
        <v>285</v>
      </c>
      <c r="C43" s="61" t="s">
        <v>286</v>
      </c>
      <c r="D43" s="60">
        <v>8</v>
      </c>
      <c r="E43" s="60"/>
      <c r="F43" s="74"/>
    </row>
    <row r="44" spans="1:6" ht="18">
      <c r="A44" s="75" t="s">
        <v>287</v>
      </c>
      <c r="C44" s="59"/>
      <c r="D44" s="76"/>
    </row>
    <row r="45" spans="1:6" ht="15.6">
      <c r="C45" s="59"/>
      <c r="D45" s="76"/>
    </row>
    <row r="46" spans="1:6" ht="15.6">
      <c r="C46" s="59"/>
      <c r="D46" s="76"/>
    </row>
    <row r="47" spans="1:6" ht="15.6">
      <c r="C47" s="59"/>
      <c r="D47" s="76"/>
    </row>
    <row r="48" spans="1:6" ht="15.6">
      <c r="C48" s="59"/>
      <c r="D48" s="76"/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0" workbookViewId="0">
      <selection activeCell="C36" sqref="C36"/>
    </sheetView>
  </sheetViews>
  <sheetFormatPr defaultRowHeight="14.4"/>
  <cols>
    <col min="1" max="2" width="17.5546875" customWidth="1"/>
    <col min="3" max="3" width="62.21875" customWidth="1"/>
  </cols>
  <sheetData>
    <row r="1" spans="1:3">
      <c r="A1" s="5" t="s">
        <v>51</v>
      </c>
      <c r="B1" s="5" t="s">
        <v>52</v>
      </c>
      <c r="C1" s="5" t="s">
        <v>53</v>
      </c>
    </row>
    <row r="2" spans="1:3">
      <c r="B2" t="s">
        <v>74</v>
      </c>
      <c r="C2" t="s">
        <v>75</v>
      </c>
    </row>
    <row r="3" spans="1:3">
      <c r="B3" t="s">
        <v>56</v>
      </c>
      <c r="C3" t="s">
        <v>76</v>
      </c>
    </row>
    <row r="4" spans="1:3">
      <c r="B4" t="s">
        <v>68</v>
      </c>
    </row>
    <row r="5" spans="1:3">
      <c r="B5" t="s">
        <v>74</v>
      </c>
      <c r="C5" t="s">
        <v>75</v>
      </c>
    </row>
    <row r="6" spans="1:3">
      <c r="B6" t="s">
        <v>72</v>
      </c>
      <c r="C6" t="s">
        <v>73</v>
      </c>
    </row>
    <row r="7" spans="1:3">
      <c r="B7" t="s">
        <v>59</v>
      </c>
      <c r="C7" t="s">
        <v>60</v>
      </c>
    </row>
    <row r="8" spans="1:3">
      <c r="B8" t="s">
        <v>59</v>
      </c>
      <c r="C8" t="s">
        <v>60</v>
      </c>
    </row>
    <row r="9" spans="1:3">
      <c r="B9" t="s">
        <v>77</v>
      </c>
      <c r="C9" t="s">
        <v>81</v>
      </c>
    </row>
    <row r="10" spans="1:3">
      <c r="B10" t="s">
        <v>63</v>
      </c>
      <c r="C10" t="s">
        <v>62</v>
      </c>
    </row>
    <row r="11" spans="1:3">
      <c r="B11" t="s">
        <v>63</v>
      </c>
      <c r="C11" t="s">
        <v>64</v>
      </c>
    </row>
    <row r="12" spans="1:3">
      <c r="B12" t="s">
        <v>63</v>
      </c>
      <c r="C12" t="s">
        <v>65</v>
      </c>
    </row>
    <row r="13" spans="1:3">
      <c r="B13" t="s">
        <v>63</v>
      </c>
      <c r="C13" t="s">
        <v>86</v>
      </c>
    </row>
    <row r="14" spans="1:3">
      <c r="B14" t="s">
        <v>82</v>
      </c>
      <c r="C14" t="s">
        <v>83</v>
      </c>
    </row>
    <row r="15" spans="1:3">
      <c r="B15" t="s">
        <v>74</v>
      </c>
      <c r="C15" t="s">
        <v>75</v>
      </c>
    </row>
    <row r="16" spans="1:3">
      <c r="B16" t="s">
        <v>63</v>
      </c>
      <c r="C16" t="s">
        <v>84</v>
      </c>
    </row>
    <row r="17" spans="2:3">
      <c r="B17" t="s">
        <v>54</v>
      </c>
      <c r="C17" t="s">
        <v>55</v>
      </c>
    </row>
    <row r="18" spans="2:3">
      <c r="B18" t="s">
        <v>70</v>
      </c>
      <c r="C18" t="s">
        <v>71</v>
      </c>
    </row>
    <row r="19" spans="2:3">
      <c r="B19" t="s">
        <v>59</v>
      </c>
      <c r="C19" t="s">
        <v>60</v>
      </c>
    </row>
    <row r="20" spans="2:3">
      <c r="B20" t="s">
        <v>72</v>
      </c>
      <c r="C20" t="s">
        <v>73</v>
      </c>
    </row>
    <row r="21" spans="2:3">
      <c r="B21" t="s">
        <v>68</v>
      </c>
    </row>
    <row r="22" spans="2:3">
      <c r="B22" t="s">
        <v>74</v>
      </c>
      <c r="C22" t="s">
        <v>75</v>
      </c>
    </row>
    <row r="23" spans="2:3">
      <c r="B23" t="s">
        <v>68</v>
      </c>
      <c r="C23" t="s">
        <v>69</v>
      </c>
    </row>
    <row r="24" spans="2:3">
      <c r="B24" t="s">
        <v>74</v>
      </c>
      <c r="C24" t="s">
        <v>75</v>
      </c>
    </row>
    <row r="25" spans="2:3">
      <c r="B25" t="s">
        <v>70</v>
      </c>
      <c r="C25" t="s">
        <v>71</v>
      </c>
    </row>
    <row r="26" spans="2:3">
      <c r="B26" t="s">
        <v>63</v>
      </c>
      <c r="C26" t="s">
        <v>61</v>
      </c>
    </row>
    <row r="27" spans="2:3">
      <c r="B27" t="s">
        <v>79</v>
      </c>
      <c r="C27" t="s">
        <v>80</v>
      </c>
    </row>
    <row r="28" spans="2:3">
      <c r="B28" t="s">
        <v>77</v>
      </c>
      <c r="C28" t="s">
        <v>78</v>
      </c>
    </row>
    <row r="29" spans="2:3">
      <c r="B29" t="s">
        <v>57</v>
      </c>
      <c r="C29" t="s">
        <v>58</v>
      </c>
    </row>
    <row r="30" spans="2:3">
      <c r="B30" t="s">
        <v>57</v>
      </c>
      <c r="C30" t="s">
        <v>295</v>
      </c>
    </row>
    <row r="31" spans="2:3">
      <c r="B31" t="s">
        <v>56</v>
      </c>
      <c r="C31" t="s">
        <v>296</v>
      </c>
    </row>
    <row r="32" spans="2:3">
      <c r="B32" t="s">
        <v>82</v>
      </c>
      <c r="C32" t="s">
        <v>85</v>
      </c>
    </row>
    <row r="33" spans="2:3">
      <c r="B33" t="s">
        <v>66</v>
      </c>
      <c r="C33" t="s">
        <v>67</v>
      </c>
    </row>
    <row r="34" spans="2:3">
      <c r="B34" t="s">
        <v>59</v>
      </c>
      <c r="C34" t="s">
        <v>60</v>
      </c>
    </row>
  </sheetData>
  <sortState ref="A2:C34">
    <sortCondition ref="A2:A34"/>
    <sortCondition ref="B2:B3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7" workbookViewId="0">
      <selection activeCell="D33" sqref="D33"/>
    </sheetView>
  </sheetViews>
  <sheetFormatPr defaultRowHeight="14.4"/>
  <cols>
    <col min="1" max="1" width="19.109375" customWidth="1"/>
    <col min="2" max="2" width="15.6640625" customWidth="1"/>
    <col min="3" max="3" width="17.21875" customWidth="1"/>
    <col min="4" max="4" width="40.44140625" customWidth="1"/>
  </cols>
  <sheetData>
    <row r="1" spans="1:7">
      <c r="A1" s="79" t="s">
        <v>144</v>
      </c>
      <c r="B1" s="79"/>
      <c r="C1" s="79"/>
      <c r="D1" s="2" t="s">
        <v>145</v>
      </c>
      <c r="E1" s="23"/>
      <c r="F1" s="24" t="s">
        <v>299</v>
      </c>
    </row>
    <row r="2" spans="1:7" ht="57.6">
      <c r="A2" s="2"/>
      <c r="B2" s="1" t="s">
        <v>146</v>
      </c>
      <c r="C2" s="25" t="s">
        <v>147</v>
      </c>
      <c r="D2" s="2"/>
      <c r="E2" s="26"/>
      <c r="F2" s="27" t="s">
        <v>148</v>
      </c>
    </row>
    <row r="3" spans="1:7">
      <c r="A3" s="2" t="s">
        <v>297</v>
      </c>
      <c r="B3" s="2" t="s">
        <v>149</v>
      </c>
      <c r="C3" s="28">
        <v>340</v>
      </c>
      <c r="D3" s="3" t="s">
        <v>150</v>
      </c>
      <c r="E3" s="29"/>
      <c r="F3" s="30" t="s">
        <v>300</v>
      </c>
      <c r="G3" s="31"/>
    </row>
    <row r="4" spans="1:7">
      <c r="A4" s="2" t="s">
        <v>298</v>
      </c>
      <c r="B4" s="2" t="s">
        <v>149</v>
      </c>
      <c r="C4" s="32">
        <v>450</v>
      </c>
      <c r="D4" s="2" t="s">
        <v>301</v>
      </c>
      <c r="F4" s="31"/>
      <c r="G4" s="31"/>
    </row>
    <row r="5" spans="1:7">
      <c r="A5" s="2" t="s">
        <v>298</v>
      </c>
      <c r="B5" s="2" t="s">
        <v>151</v>
      </c>
      <c r="C5" s="33">
        <v>200</v>
      </c>
      <c r="D5" s="2" t="s">
        <v>152</v>
      </c>
      <c r="G5" s="31"/>
    </row>
    <row r="6" spans="1:7">
      <c r="A6" s="2" t="s">
        <v>298</v>
      </c>
      <c r="B6" s="2" t="s">
        <v>77</v>
      </c>
      <c r="C6" s="32">
        <v>200</v>
      </c>
      <c r="D6" s="2" t="s">
        <v>153</v>
      </c>
      <c r="F6" s="31"/>
      <c r="G6" s="31"/>
    </row>
    <row r="7" spans="1:7">
      <c r="A7" s="2" t="s">
        <v>298</v>
      </c>
      <c r="B7" s="2" t="s">
        <v>154</v>
      </c>
      <c r="C7" s="32">
        <v>250</v>
      </c>
      <c r="D7" s="2" t="s">
        <v>302</v>
      </c>
      <c r="F7" s="31"/>
      <c r="G7" s="31"/>
    </row>
    <row r="8" spans="1:7">
      <c r="A8" s="2" t="s">
        <v>298</v>
      </c>
      <c r="B8" s="2" t="s">
        <v>155</v>
      </c>
      <c r="C8" s="33">
        <v>500</v>
      </c>
      <c r="D8" s="2" t="s">
        <v>156</v>
      </c>
      <c r="G8" s="31"/>
    </row>
    <row r="9" spans="1:7">
      <c r="A9" s="2" t="s">
        <v>298</v>
      </c>
      <c r="B9" s="2" t="s">
        <v>157</v>
      </c>
      <c r="C9" s="33">
        <v>978</v>
      </c>
      <c r="D9" s="2" t="s">
        <v>158</v>
      </c>
      <c r="F9" s="31"/>
      <c r="G9" s="31"/>
    </row>
    <row r="10" spans="1:7">
      <c r="A10" s="2" t="s">
        <v>298</v>
      </c>
      <c r="B10" s="2" t="s">
        <v>157</v>
      </c>
      <c r="C10" s="33">
        <v>489</v>
      </c>
      <c r="D10" s="2" t="s">
        <v>303</v>
      </c>
      <c r="F10" s="2">
        <f>474.41/31</f>
        <v>15.303548387096775</v>
      </c>
      <c r="G10" s="31" t="s">
        <v>159</v>
      </c>
    </row>
    <row r="11" spans="1:7">
      <c r="A11" s="34" t="s">
        <v>160</v>
      </c>
      <c r="B11" s="2" t="s">
        <v>82</v>
      </c>
      <c r="C11" s="28">
        <v>50</v>
      </c>
      <c r="D11" s="2" t="s">
        <v>161</v>
      </c>
    </row>
    <row r="12" spans="1:7">
      <c r="A12" s="34" t="s">
        <v>297</v>
      </c>
      <c r="B12" s="2" t="s">
        <v>162</v>
      </c>
      <c r="C12" s="32">
        <v>129.54</v>
      </c>
      <c r="D12" s="2" t="s">
        <v>163</v>
      </c>
    </row>
    <row r="13" spans="1:7">
      <c r="A13" s="34" t="s">
        <v>297</v>
      </c>
      <c r="B13" s="2" t="s">
        <v>162</v>
      </c>
      <c r="C13" s="32">
        <v>474.51</v>
      </c>
      <c r="D13" s="2" t="s">
        <v>164</v>
      </c>
    </row>
    <row r="14" spans="1:7">
      <c r="A14" s="2" t="s">
        <v>298</v>
      </c>
      <c r="B14" s="2" t="s">
        <v>165</v>
      </c>
      <c r="C14" s="32">
        <v>198.4</v>
      </c>
      <c r="D14" s="2" t="s">
        <v>304</v>
      </c>
      <c r="F14" s="80"/>
      <c r="G14" s="80"/>
    </row>
    <row r="15" spans="1:7">
      <c r="A15" s="2" t="s">
        <v>298</v>
      </c>
      <c r="B15" s="2" t="s">
        <v>167</v>
      </c>
      <c r="C15" s="33">
        <f>608*0.35</f>
        <v>212.79999999999998</v>
      </c>
      <c r="D15" s="2" t="s">
        <v>305</v>
      </c>
    </row>
    <row r="16" spans="1:7">
      <c r="A16" s="2" t="s">
        <v>298</v>
      </c>
      <c r="B16" s="2" t="s">
        <v>167</v>
      </c>
      <c r="C16" s="33">
        <f>500*0.35</f>
        <v>175</v>
      </c>
      <c r="D16" s="2" t="s">
        <v>306</v>
      </c>
    </row>
    <row r="17" spans="1:5">
      <c r="A17" s="2" t="s">
        <v>298</v>
      </c>
      <c r="B17" s="2" t="s">
        <v>167</v>
      </c>
      <c r="C17" s="33">
        <f>500*0.35</f>
        <v>175</v>
      </c>
      <c r="D17" s="2" t="s">
        <v>306</v>
      </c>
    </row>
    <row r="18" spans="1:5">
      <c r="A18" s="35"/>
      <c r="B18" s="36" t="s">
        <v>168</v>
      </c>
      <c r="C18" s="37"/>
      <c r="D18" s="2"/>
    </row>
    <row r="19" spans="1:5">
      <c r="A19" s="2"/>
      <c r="B19" s="2" t="s">
        <v>169</v>
      </c>
      <c r="C19" s="38">
        <f>SUM(C3:C17)</f>
        <v>4822.25</v>
      </c>
      <c r="D19" s="2"/>
    </row>
    <row r="20" spans="1:5">
      <c r="A20" s="2"/>
      <c r="B20" s="2"/>
      <c r="C20" s="38"/>
      <c r="D20" s="2"/>
    </row>
    <row r="21" spans="1:5">
      <c r="A21" s="39" t="s">
        <v>170</v>
      </c>
      <c r="B21" s="39" t="s">
        <v>171</v>
      </c>
      <c r="C21" s="40">
        <v>-2400</v>
      </c>
      <c r="D21" s="2" t="s">
        <v>172</v>
      </c>
    </row>
    <row r="22" spans="1:5">
      <c r="A22" s="38"/>
      <c r="B22" s="41" t="s">
        <v>173</v>
      </c>
      <c r="C22" s="42">
        <f>SUM(C19:C21)</f>
        <v>2422.25</v>
      </c>
      <c r="D22" s="2"/>
    </row>
    <row r="23" spans="1:5">
      <c r="A23" s="38"/>
      <c r="B23" s="41"/>
      <c r="C23" s="43"/>
      <c r="D23" s="2"/>
    </row>
    <row r="24" spans="1:5">
      <c r="A24" s="38"/>
      <c r="B24" s="41" t="s">
        <v>174</v>
      </c>
      <c r="C24" s="28">
        <v>-125</v>
      </c>
      <c r="D24" s="2" t="s">
        <v>307</v>
      </c>
    </row>
    <row r="25" spans="1:5">
      <c r="A25" s="38"/>
      <c r="B25" s="41" t="s">
        <v>175</v>
      </c>
      <c r="C25" s="28">
        <v>-474</v>
      </c>
      <c r="D25" s="2" t="s">
        <v>176</v>
      </c>
    </row>
    <row r="26" spans="1:5">
      <c r="A26" s="38"/>
      <c r="B26" s="41" t="s">
        <v>177</v>
      </c>
      <c r="C26" s="28">
        <v>-600</v>
      </c>
      <c r="D26" s="2"/>
    </row>
    <row r="27" spans="1:5">
      <c r="A27" s="38"/>
      <c r="B27" s="41" t="s">
        <v>178</v>
      </c>
      <c r="C27" s="28">
        <f>-(+H20*0.65)</f>
        <v>0</v>
      </c>
      <c r="D27" s="2" t="s">
        <v>179</v>
      </c>
    </row>
    <row r="28" spans="1:5">
      <c r="A28" s="38"/>
      <c r="B28" s="41" t="s">
        <v>180</v>
      </c>
      <c r="C28" s="28">
        <f>-(+H18+H17)*0.35</f>
        <v>0</v>
      </c>
      <c r="D28" s="2" t="s">
        <v>181</v>
      </c>
    </row>
    <row r="29" spans="1:5">
      <c r="A29" s="38"/>
      <c r="B29" s="41" t="s">
        <v>182</v>
      </c>
      <c r="C29" s="44">
        <f>-(F10*5)</f>
        <v>-76.517741935483883</v>
      </c>
      <c r="D29" s="45" t="s">
        <v>308</v>
      </c>
      <c r="E29" t="s">
        <v>183</v>
      </c>
    </row>
    <row r="30" spans="1:5">
      <c r="A30" s="2"/>
      <c r="B30" s="41" t="s">
        <v>184</v>
      </c>
      <c r="C30" s="32">
        <v>-200</v>
      </c>
      <c r="D30" s="2" t="s">
        <v>309</v>
      </c>
    </row>
    <row r="31" spans="1:5">
      <c r="A31" s="2"/>
      <c r="B31" s="41" t="s">
        <v>185</v>
      </c>
      <c r="C31" s="32">
        <v>-50</v>
      </c>
      <c r="D31" s="2" t="s">
        <v>309</v>
      </c>
    </row>
    <row r="32" spans="1:5">
      <c r="A32" s="2"/>
      <c r="B32" s="41" t="s">
        <v>186</v>
      </c>
      <c r="C32" s="32">
        <v>-198.5</v>
      </c>
      <c r="D32" s="2" t="s">
        <v>310</v>
      </c>
    </row>
    <row r="33" spans="1:4">
      <c r="A33" s="2"/>
      <c r="B33" s="2"/>
      <c r="C33" s="38"/>
      <c r="D33" s="2"/>
    </row>
    <row r="34" spans="1:4">
      <c r="A34" s="46"/>
      <c r="B34" s="46" t="s">
        <v>187</v>
      </c>
      <c r="C34" s="47">
        <f>SUM(C24:C32)</f>
        <v>-1724.0177419354839</v>
      </c>
      <c r="D34" s="2"/>
    </row>
    <row r="35" spans="1:4">
      <c r="A35" s="2"/>
      <c r="B35" s="2"/>
      <c r="C35" s="38"/>
      <c r="D35" s="2"/>
    </row>
    <row r="36" spans="1:4">
      <c r="A36" s="2"/>
      <c r="B36" s="41" t="s">
        <v>188</v>
      </c>
      <c r="C36" s="38">
        <f>+C22+C34</f>
        <v>698.23225806451615</v>
      </c>
      <c r="D36" s="2"/>
    </row>
    <row r="37" spans="1:4">
      <c r="A37" s="2"/>
      <c r="B37" s="2"/>
      <c r="C37" s="38"/>
      <c r="D37" s="2"/>
    </row>
  </sheetData>
  <mergeCells count="2">
    <mergeCell ref="A1:C1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4" workbookViewId="0">
      <selection activeCell="A27" sqref="A27"/>
    </sheetView>
  </sheetViews>
  <sheetFormatPr defaultRowHeight="14.4"/>
  <cols>
    <col min="1" max="1" width="27.6640625" bestFit="1" customWidth="1"/>
    <col min="2" max="2" width="9.6640625" style="6" bestFit="1" customWidth="1"/>
    <col min="5" max="5" width="27.5546875" customWidth="1"/>
    <col min="6" max="6" width="9.6640625" bestFit="1" customWidth="1"/>
  </cols>
  <sheetData>
    <row r="1" spans="1:6">
      <c r="A1" s="4" t="s">
        <v>143</v>
      </c>
      <c r="B1" s="9"/>
      <c r="C1" s="4" t="s">
        <v>313</v>
      </c>
    </row>
    <row r="2" spans="1:6">
      <c r="A2" s="4"/>
      <c r="B2" s="9"/>
      <c r="C2" s="4"/>
    </row>
    <row r="3" spans="1:6">
      <c r="A3" s="5" t="s">
        <v>117</v>
      </c>
      <c r="B3" s="10" t="s">
        <v>118</v>
      </c>
      <c r="C3" s="5" t="s">
        <v>119</v>
      </c>
    </row>
    <row r="4" spans="1:6">
      <c r="A4" t="s">
        <v>104</v>
      </c>
      <c r="B4" s="6">
        <v>250</v>
      </c>
      <c r="C4" t="s">
        <v>114</v>
      </c>
      <c r="E4" t="s">
        <v>120</v>
      </c>
      <c r="F4" s="11">
        <f>B22-B7-B9-B11-B14-B16-B19-B21</f>
        <v>4843.7199999999993</v>
      </c>
    </row>
    <row r="5" spans="1:6">
      <c r="A5" t="s">
        <v>105</v>
      </c>
      <c r="B5" s="6">
        <v>600</v>
      </c>
      <c r="E5" t="s">
        <v>121</v>
      </c>
      <c r="F5" s="11">
        <f>B7+B9+B11</f>
        <v>-1445.32</v>
      </c>
    </row>
    <row r="6" spans="1:6">
      <c r="A6" t="s">
        <v>106</v>
      </c>
      <c r="B6" s="6">
        <v>480.77</v>
      </c>
      <c r="E6" t="s">
        <v>122</v>
      </c>
      <c r="F6" s="12">
        <f>B14+B16+B19+B21</f>
        <v>-448.4</v>
      </c>
    </row>
    <row r="7" spans="1:6">
      <c r="A7" t="s">
        <v>106</v>
      </c>
      <c r="B7" s="6">
        <v>-480.77</v>
      </c>
      <c r="C7" t="s">
        <v>115</v>
      </c>
      <c r="F7" s="11">
        <f>SUM(F4:F6)</f>
        <v>2949.9999999999995</v>
      </c>
    </row>
    <row r="8" spans="1:6">
      <c r="A8" t="s">
        <v>106</v>
      </c>
      <c r="B8" s="6">
        <v>399.55</v>
      </c>
    </row>
    <row r="9" spans="1:6">
      <c r="A9" t="s">
        <v>106</v>
      </c>
      <c r="B9" s="6">
        <v>-399.55</v>
      </c>
      <c r="C9" t="s">
        <v>115</v>
      </c>
    </row>
    <row r="10" spans="1:6">
      <c r="A10" t="s">
        <v>106</v>
      </c>
      <c r="B10" s="6">
        <v>565</v>
      </c>
    </row>
    <row r="11" spans="1:6">
      <c r="A11" t="s">
        <v>106</v>
      </c>
      <c r="B11" s="6">
        <v>-565</v>
      </c>
      <c r="C11" t="s">
        <v>115</v>
      </c>
    </row>
    <row r="12" spans="1:6">
      <c r="A12" t="s">
        <v>107</v>
      </c>
      <c r="B12" s="6">
        <v>1500</v>
      </c>
    </row>
    <row r="13" spans="1:6">
      <c r="A13" t="s">
        <v>108</v>
      </c>
      <c r="B13" s="6">
        <v>100</v>
      </c>
    </row>
    <row r="14" spans="1:6">
      <c r="A14" t="s">
        <v>108</v>
      </c>
      <c r="B14" s="6">
        <v>-100</v>
      </c>
      <c r="C14" t="s">
        <v>311</v>
      </c>
    </row>
    <row r="15" spans="1:6">
      <c r="A15" t="s">
        <v>109</v>
      </c>
      <c r="B15" s="6">
        <v>100</v>
      </c>
    </row>
    <row r="16" spans="1:6">
      <c r="A16" t="s">
        <v>109</v>
      </c>
      <c r="B16" s="6">
        <v>-100</v>
      </c>
      <c r="C16" t="s">
        <v>311</v>
      </c>
    </row>
    <row r="17" spans="1:3">
      <c r="A17" t="s">
        <v>110</v>
      </c>
      <c r="B17" s="6">
        <v>200</v>
      </c>
      <c r="C17" t="s">
        <v>113</v>
      </c>
    </row>
    <row r="18" spans="1:3">
      <c r="A18" t="s">
        <v>111</v>
      </c>
      <c r="B18" s="6">
        <v>450</v>
      </c>
    </row>
    <row r="19" spans="1:3">
      <c r="A19" t="s">
        <v>111</v>
      </c>
      <c r="B19" s="6">
        <v>-50</v>
      </c>
      <c r="C19" t="s">
        <v>312</v>
      </c>
    </row>
    <row r="20" spans="1:3">
      <c r="A20" t="s">
        <v>112</v>
      </c>
      <c r="B20" s="6">
        <v>198.4</v>
      </c>
    </row>
    <row r="21" spans="1:3">
      <c r="A21" t="s">
        <v>112</v>
      </c>
      <c r="B21" s="7">
        <v>-198.4</v>
      </c>
      <c r="C21" t="s">
        <v>311</v>
      </c>
    </row>
    <row r="22" spans="1:3">
      <c r="B22" s="6">
        <f>SUM(B4:B21)</f>
        <v>2950</v>
      </c>
    </row>
    <row r="24" spans="1:3">
      <c r="A24" s="5" t="s">
        <v>116</v>
      </c>
      <c r="B24" s="7"/>
    </row>
    <row r="25" spans="1:3">
      <c r="A25" t="s">
        <v>314</v>
      </c>
      <c r="B25" s="8">
        <v>20</v>
      </c>
    </row>
    <row r="26" spans="1:3">
      <c r="A26" t="s">
        <v>315</v>
      </c>
      <c r="B26" s="8">
        <v>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F5" sqref="F5"/>
    </sheetView>
  </sheetViews>
  <sheetFormatPr defaultRowHeight="14.4"/>
  <cols>
    <col min="1" max="1" width="4.44140625" customWidth="1"/>
    <col min="2" max="2" width="11.5546875" customWidth="1"/>
    <col min="3" max="4" width="7.88671875" style="51" customWidth="1"/>
    <col min="5" max="5" width="8.5546875" style="51" customWidth="1"/>
    <col min="6" max="7" width="15.109375" customWidth="1"/>
    <col min="8" max="8" width="30.44140625" customWidth="1"/>
    <col min="9" max="11" width="15.6640625" customWidth="1"/>
    <col min="12" max="12" width="22" customWidth="1"/>
    <col min="13" max="13" width="16.6640625" customWidth="1"/>
    <col min="14" max="14" width="24.109375" style="53" customWidth="1"/>
  </cols>
  <sheetData>
    <row r="1" spans="1:14" s="50" customFormat="1" ht="39.9" customHeight="1">
      <c r="A1" s="48" t="s">
        <v>189</v>
      </c>
      <c r="B1" s="48" t="s">
        <v>190</v>
      </c>
      <c r="C1" s="48" t="s">
        <v>191</v>
      </c>
      <c r="D1" s="49" t="s">
        <v>192</v>
      </c>
      <c r="E1" s="49" t="s">
        <v>193</v>
      </c>
      <c r="F1" s="48" t="s">
        <v>194</v>
      </c>
      <c r="G1" s="48" t="s">
        <v>195</v>
      </c>
      <c r="H1" s="48" t="s">
        <v>196</v>
      </c>
      <c r="I1" s="48" t="s">
        <v>197</v>
      </c>
      <c r="J1" s="48" t="s">
        <v>198</v>
      </c>
      <c r="K1" s="48" t="s">
        <v>199</v>
      </c>
      <c r="L1" s="48" t="s">
        <v>200</v>
      </c>
      <c r="M1" s="48" t="s">
        <v>201</v>
      </c>
      <c r="N1" s="48" t="s">
        <v>202</v>
      </c>
    </row>
    <row r="2" spans="1:14" ht="39.9" customHeight="1">
      <c r="A2">
        <v>77</v>
      </c>
    </row>
    <row r="3" spans="1:14" ht="39.9" customHeight="1">
      <c r="A3">
        <v>78</v>
      </c>
    </row>
    <row r="4" spans="1:14" ht="39.9" customHeight="1">
      <c r="A4">
        <v>79</v>
      </c>
    </row>
    <row r="5" spans="1:14" ht="39.9" customHeight="1">
      <c r="A5">
        <v>80</v>
      </c>
    </row>
    <row r="6" spans="1:14" ht="39.9" customHeight="1">
      <c r="A6">
        <v>81</v>
      </c>
    </row>
    <row r="7" spans="1:14" ht="39.9" customHeight="1">
      <c r="A7">
        <v>82</v>
      </c>
    </row>
    <row r="8" spans="1:14" ht="39.9" customHeight="1">
      <c r="A8">
        <v>83</v>
      </c>
    </row>
    <row r="9" spans="1:14" ht="39.9" customHeight="1">
      <c r="A9">
        <v>84</v>
      </c>
    </row>
    <row r="10" spans="1:14" ht="39.9" customHeight="1">
      <c r="A10">
        <v>85</v>
      </c>
    </row>
    <row r="11" spans="1:14" ht="39.9" customHeight="1">
      <c r="A11">
        <v>86</v>
      </c>
    </row>
    <row r="12" spans="1:14" ht="39.9" customHeight="1">
      <c r="A12">
        <v>87</v>
      </c>
    </row>
    <row r="13" spans="1:14" ht="39.9" customHeight="1">
      <c r="A13">
        <v>88</v>
      </c>
    </row>
    <row r="14" spans="1:14" ht="39.9" customHeight="1">
      <c r="A14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TIMELINE SUMMARY</vt:lpstr>
      <vt:lpstr>TIMELINE DETAILS</vt:lpstr>
      <vt:lpstr>ADVERTISING &amp; MARKETING</vt:lpstr>
      <vt:lpstr>DAY SCHEDULE</vt:lpstr>
      <vt:lpstr>VOLUNTEERS</vt:lpstr>
      <vt:lpstr>GRANT BUDGET  DETAIL</vt:lpstr>
      <vt:lpstr>EXP SUMMARY</vt:lpstr>
      <vt:lpstr>REGISTRATION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Brown Gunnels</dc:creator>
  <cp:lastModifiedBy>Kaitie Bailey</cp:lastModifiedBy>
  <cp:lastPrinted>2024-03-03T18:51:52Z</cp:lastPrinted>
  <dcterms:created xsi:type="dcterms:W3CDTF">2023-10-29T18:17:39Z</dcterms:created>
  <dcterms:modified xsi:type="dcterms:W3CDTF">2025-06-13T19:10:19Z</dcterms:modified>
</cp:coreProperties>
</file>